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Projects\Schedule of Service\AQ02\AQ02n\Production_Survey\2025 Fish\2025 Report\"/>
    </mc:Choice>
  </mc:AlternateContent>
  <xr:revisionPtr revIDLastSave="0" documentId="13_ncr:1_{F08F8BB3-6AC9-4E14-8BE2-5714FFC2CD3A}" xr6:coauthVersionLast="47" xr6:coauthVersionMax="47" xr10:uidLastSave="{00000000-0000-0000-0000-000000000000}"/>
  <bookViews>
    <workbookView xWindow="28680" yWindow="-120" windowWidth="29040" windowHeight="17520" xr2:uid="{00000000-000D-0000-FFFF-FFFF00000000}"/>
  </bookViews>
  <sheets>
    <sheet name="Cover_sheet" sheetId="1" r:id="rId1"/>
    <sheet name="Contents_table" sheetId="2" r:id="rId2"/>
    <sheet name="Notes_table" sheetId="3" r:id="rId3"/>
    <sheet name="Table_1a" sheetId="4" r:id="rId4"/>
    <sheet name="Table_1b" sheetId="5" r:id="rId5"/>
    <sheet name="Table_1c" sheetId="6" r:id="rId6"/>
    <sheet name="Table_2" sheetId="7" r:id="rId7"/>
    <sheet name="Table_3" sheetId="8" r:id="rId8"/>
    <sheet name="Table_4" sheetId="9" r:id="rId9"/>
    <sheet name="Table_5" sheetId="10" r:id="rId10"/>
    <sheet name="Table_6" sheetId="11" r:id="rId11"/>
    <sheet name="Table_7" sheetId="12" r:id="rId12"/>
    <sheet name="Table_8" sheetId="13" r:id="rId13"/>
    <sheet name="Table_9a" sheetId="14" r:id="rId14"/>
    <sheet name="Table_9b" sheetId="15" r:id="rId15"/>
    <sheet name="Table_9c" sheetId="16" r:id="rId16"/>
    <sheet name="Table_10" sheetId="17" r:id="rId17"/>
    <sheet name="Table_11" sheetId="18" r:id="rId18"/>
    <sheet name="Table_12" sheetId="19" r:id="rId19"/>
    <sheet name="Table_13" sheetId="20" r:id="rId20"/>
    <sheet name="Table_14" sheetId="21" r:id="rId21"/>
    <sheet name="Table_15" sheetId="22" r:id="rId22"/>
    <sheet name="Table_16" sheetId="23" r:id="rId23"/>
    <sheet name="Table_17" sheetId="24" r:id="rId24"/>
    <sheet name="Table_18" sheetId="25" r:id="rId25"/>
    <sheet name="Table_19" sheetId="26" r:id="rId26"/>
    <sheet name="Table_20" sheetId="27" r:id="rId27"/>
    <sheet name="Table_21" sheetId="28" r:id="rId28"/>
    <sheet name="Table_22a" sheetId="29" r:id="rId29"/>
    <sheet name="Table_22b" sheetId="30" r:id="rId30"/>
    <sheet name="Table_23" sheetId="31" r:id="rId31"/>
    <sheet name="Table_24" sheetId="32" r:id="rId32"/>
    <sheet name="Table_25" sheetId="33" r:id="rId33"/>
    <sheet name="Table_26" sheetId="34" r:id="rId34"/>
    <sheet name="Table_27" sheetId="35" r:id="rId35"/>
    <sheet name="Table_28" sheetId="36" r:id="rId36"/>
    <sheet name="Table_29" sheetId="37" r:id="rId37"/>
    <sheet name="Table_30" sheetId="38" r:id="rId38"/>
    <sheet name="Table_31" sheetId="39" r:id="rId39"/>
    <sheet name="Table_32" sheetId="40" r:id="rId40"/>
    <sheet name="Table_33" sheetId="41" r:id="rId41"/>
    <sheet name="Table_34" sheetId="42" r:id="rId42"/>
    <sheet name="Table_35" sheetId="43" r:id="rId43"/>
    <sheet name="Table_36" sheetId="44" r:id="rId44"/>
    <sheet name="Table_37" sheetId="45" r:id="rId45"/>
    <sheet name="Table_38" sheetId="46" r:id="rId46"/>
    <sheet name="Table_39" sheetId="47" r:id="rId47"/>
    <sheet name="Table_40" sheetId="48" r:id="rId48"/>
    <sheet name="Table_41" sheetId="49" r:id="rId49"/>
    <sheet name="Table_42" sheetId="50" r:id="rId50"/>
    <sheet name="Table_43" sheetId="51" r:id="rId51"/>
    <sheet name="Table_44" sheetId="52" r:id="rId52"/>
    <sheet name="Table_45" sheetId="53" r:id="rId53"/>
    <sheet name="Table_46" sheetId="54" r:id="rId5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4" i="2" l="1"/>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3" i="2"/>
</calcChain>
</file>

<file path=xl/sharedStrings.xml><?xml version="1.0" encoding="utf-8"?>
<sst xmlns="http://schemas.openxmlformats.org/spreadsheetml/2006/main" count="10487" uniqueCount="638">
  <si>
    <t>Scottish Fish Farm Production Survey 2025</t>
  </si>
  <si>
    <t>An Official Statistics Publication</t>
  </si>
  <si>
    <t>Summary</t>
  </si>
  <si>
    <t>This report is based on the returns of an annual survey questionnaire sent to all active authorised fish farming businesses in Scotland during 2025. Statistics on employment, production and value are presented.</t>
  </si>
  <si>
    <t>Source of Data</t>
  </si>
  <si>
    <t>Source: Marine Directorate of Scottish Government.</t>
  </si>
  <si>
    <t>Dates of Publication</t>
  </si>
  <si>
    <t>This spreadsheet was published on 30/09/2026.</t>
  </si>
  <si>
    <t>The next update to this spreadsheet, containing the full 2026 data, will be published in September or October 2027.</t>
  </si>
  <si>
    <t>Table of contents</t>
  </si>
  <si>
    <t>Notes table</t>
  </si>
  <si>
    <t>Table 1a. Rainbow trout - Annual production of rainbow trout between 1979 and 2025</t>
  </si>
  <si>
    <t>This worksheet contains one table.</t>
  </si>
  <si>
    <t>Table 1b. Rainbow trout - Annual production of rainbow trout for the table between 1980 and 2025</t>
  </si>
  <si>
    <t>This worksheet contains one table. Also see [Note 1] in Notes_table worksheet.</t>
  </si>
  <si>
    <t>Table 1c. Rainbow trout - Production in tonnes for restocking trade by weight category between 1980 and 2025</t>
  </si>
  <si>
    <t>Table 2. Rainbow trout - Numbers of sites grouped by tonnage produced between 1992 and 2025</t>
  </si>
  <si>
    <t>Table 3. Rainbow trout - Number of sites by production tonnages and main methods of production between 1994 and 2025</t>
  </si>
  <si>
    <t>This worksheet contains one table. Also see [Note 2] in Notes_table worksheet.</t>
  </si>
  <si>
    <t>Table 4. Rainbow trout - Number of companies and sites in production between 1981 and 2025</t>
  </si>
  <si>
    <t>Table 5. Rainbow trout - Number of staff employed and productivity between 1979 and 2025</t>
  </si>
  <si>
    <t>This worksheet contains one table. Also see [Note 3] and [Note 4] in Notes_table worksheet.</t>
  </si>
  <si>
    <t>Table 6. Rainbow Trout - Production and staffing by area between 1997 and 2025</t>
  </si>
  <si>
    <t xml:space="preserve">This worksheet contains one table. Also see [Note 5] in Notes_table worksheet. </t>
  </si>
  <si>
    <t>Table 7. Rainbow trout - Number and proportions (%) of eyed ova types laid down to hatch between 1992 and 2025</t>
  </si>
  <si>
    <t>Table 8. Rainbow trout - Number and sources of eyed ova laid down to hatch between 1984 and 2025</t>
  </si>
  <si>
    <t>Table 9a. Rainbow trout - Numbers and sources of ova imported into Scotland between 1994 and 2025</t>
  </si>
  <si>
    <t>Table 9b. Rainbow trout - Seasonal variation in numbers &amp; sources of ova imported between 1994 and 2025</t>
  </si>
  <si>
    <t>Table 9c. Rainbow trout - Numbers and sources of fish imported into Scotland between 2006 and 2025</t>
  </si>
  <si>
    <t>Table 10. Rainbow trout - Number of fry and fingerlings traded between 1992 and 2025</t>
  </si>
  <si>
    <t>Table 11. Rainbow trout - Number of sites rearing fish vaccinated between 1986 and 2025</t>
  </si>
  <si>
    <t>This worksheet contains one table.  Also see [Note 6] in Notes_table worksheet.</t>
  </si>
  <si>
    <t>Table 12. Smolts - Number of companies and sites in production between 1979 and 2025</t>
  </si>
  <si>
    <t>This worksheet contains one table.  Also see [Note 7] in Notes_table worksheet.</t>
  </si>
  <si>
    <t>Table 13. Smolts - Number of smolts produced, staff by gender &amp; productivity between 1979 and 2025</t>
  </si>
  <si>
    <t>This worksheet contains one table.  Also see [Note 3] and [Note 8] in Notes_table worksheet.</t>
  </si>
  <si>
    <t>Table 14. Smolts - Number of smolts produced by type between 1993 and 2025</t>
  </si>
  <si>
    <t xml:space="preserve">This worksheet contains one table. </t>
  </si>
  <si>
    <t>Table 15. Smolts - Number and capacity of production systems between 1984 and 2025</t>
  </si>
  <si>
    <t>This worksheet contains one table. Also see [Note 9] in Notes_table worksheet.</t>
  </si>
  <si>
    <t>Table 16. Smolts - Number of smolts produced and stocking densities by production system between 1988 and 2025</t>
  </si>
  <si>
    <t>Table 17. Smolts - Number of salmon ova produced between 1982 and 2025</t>
  </si>
  <si>
    <t>Table 18. Smolts - Source, number &amp; previous year’s estimate of ova laid down to hatch between 1984 and 2025</t>
  </si>
  <si>
    <t>This worksheet contains one table.Also see [Note 10] in Notes_table worksheet.</t>
  </si>
  <si>
    <t>Table 19. Smolts - Actual and projected smolt production and smolts put to sea between 1987 and 2025</t>
  </si>
  <si>
    <t>Table 20. Smolts - Producing sites grouped by numbers of smolts produced between 1987 and 2025</t>
  </si>
  <si>
    <t>Table 21. Smolts - Staffing, ova laid down, smolt production and estimated production between 1990 and 2025</t>
  </si>
  <si>
    <t>Table 22a. Smolts - Source and number of ova, parr &amp; smolts imported derived from Health Certificates between 1993 and 2025</t>
  </si>
  <si>
    <t>Table 22b. Smolts - Destination and number of salmon ova, parr &amp; smolts exported from Health Certificates between 1994 and 2025</t>
  </si>
  <si>
    <t xml:space="preserve">This worksheet contains one table.Also see [Note 11] in Notes_table worksheet. </t>
  </si>
  <si>
    <t>Table 23. Smolts - Number of sites using vaccines and number of fish vaccinated between 1986 and 2025</t>
  </si>
  <si>
    <t>This worksheet contains one table. Also see [Note 12] in Notes_table worksheet.</t>
  </si>
  <si>
    <t>Table 24. Atlantic salmon - Annual production of Atlantic salmon between 1979 and 2025</t>
  </si>
  <si>
    <t>Table 25. Atlantic salmon - Number, production in tonnes of salmon harvested &amp; mean weight (kg) between 1985 and 2025</t>
  </si>
  <si>
    <t>This worksheet contains one table. Also see [Note 13] in Notes_table worksheet.</t>
  </si>
  <si>
    <t>Table 26. Atlantic salmon - Number and production in tonnes of grilse &amp; pre-salmon harvested between 1985 and 2025</t>
  </si>
  <si>
    <t>Table 27. Atlantic salmon - Percentage (by weight) of production by growth stage between 1993 and 2025</t>
  </si>
  <si>
    <t>Table 28. Atlantic salmon - Survival &amp; production in smolt year classes between 1984 and 2025</t>
  </si>
  <si>
    <t>This worksheet contains one table. Also see [Note 14] in Notes_table worksheet.</t>
  </si>
  <si>
    <t>Table 29. Atlantic salmon - Number and origin of smolts put to sea between 1982 and 2025</t>
  </si>
  <si>
    <t>This worksheet contains one table. Also see [Note 15], [Note 16], [Note 17] and [Note 18] in Notes_table worksheet.</t>
  </si>
  <si>
    <t>Table 30. Atlantic salmon - Number of smolts put to sea and year class survival by area between 1988 and 2025</t>
  </si>
  <si>
    <t>Table 31. Atlantic salmon - Number of staff employed in salmon production between 1985 and 2025</t>
  </si>
  <si>
    <t>This worksheet contains one table. Also see [Note 3] in Notes_table worksheet.</t>
  </si>
  <si>
    <t>Table 32. Atlantic salmon - Production methods, capacity, tonnage and stocking densities between 1984 and 2025</t>
  </si>
  <si>
    <t>Table 33. Atlantic salmon - Number of sites in relation to their production grouping between 2012 and 2025</t>
  </si>
  <si>
    <t>Table 34. Atlantic salmon - Number of companies, production in tonnes, staff &amp; productivity between 2012 and 2025</t>
  </si>
  <si>
    <t>Table 35. Atlantic salmon - Staff and production (tonnes) by area between 1990 and 2025</t>
  </si>
  <si>
    <t>This worksheet contains one table. Also see [Note 13] and [Note 19] in Notes_table worksheet.</t>
  </si>
  <si>
    <t>Table 36. Atlantic salmon - Number of companies &amp; sites engaged in production of salmon between 1988 and 2025</t>
  </si>
  <si>
    <t>This worksheet contains one table. Also see [Note 16] in Notes_table worksheet.</t>
  </si>
  <si>
    <t>Table 37. Atlantic salmon - Number of seawater pen sites employing a fallow period between 1993 and 2025</t>
  </si>
  <si>
    <t>Table 38. Atlantic salmon - Number of sites holding Atlantic salmon broodstock between 1986 and 2025</t>
  </si>
  <si>
    <t>Table 39. Atlantic salmon - Organic production of Atlantic salmon between 2010 and 2025</t>
  </si>
  <si>
    <t>Table 40. Other species - Company, site and production data for other species between 1999 and 2025</t>
  </si>
  <si>
    <t>This worksheet contains one table. Also see [Note 20] and [Note 21] in Notes_table worksheet.</t>
  </si>
  <si>
    <t>Table 41. Other species - Number of staff employed in farming other species between 1999 and 2025</t>
  </si>
  <si>
    <t>Table 42. Other species - Number of cleaner fish produced between 2015 and 2025</t>
  </si>
  <si>
    <t>This worksheet contains one table.Also see [Note 20] and [Note 21] in Notes_table worksheet.</t>
  </si>
  <si>
    <t>Table 43. Other species - Source of ova from other species laid down to hatch between 1999 and 2025</t>
  </si>
  <si>
    <t>This worksheet contains one table. Also see [Note 20] and [Note 22] in Notes_table worksheet.</t>
  </si>
  <si>
    <t>Table 44. Other species - Trade in small fish of other species between 1999 and 2025</t>
  </si>
  <si>
    <t>Table 45. Atlantic Salmon - Production and value by Scottish Marine Region between 2016 and 2025</t>
  </si>
  <si>
    <t>This worksheet contains one table. Also see [Note 23], [Note 24] and [Note 25] in Notes_table worksheet.</t>
  </si>
  <si>
    <t>Table 46. Atlantic Salmon, Rainbow Trout and other species - Total annual escapes between 2000 and 2025</t>
  </si>
  <si>
    <t>This worksheet contains one table.Also see [Note 26] in Notes_table worksheet.</t>
  </si>
  <si>
    <t>Table number</t>
  </si>
  <si>
    <t>Table name</t>
  </si>
  <si>
    <t>Rainbow trout - Annual production of rainbow trout between 1979 and 2025</t>
  </si>
  <si>
    <t>Rainbow trout - Annual production of rainbow trout for the table between 1980 and 2025</t>
  </si>
  <si>
    <t>Rainbow trout - Production in tonnes for restocking trade by weight category between 1980 and 2025</t>
  </si>
  <si>
    <t>Rainbow trout - Numbers of sites grouped by tonnage produced between 1992 and 2025</t>
  </si>
  <si>
    <t>Rainbow trout - Number of sites by production tonnages and main methods of production between 1994 and 2025</t>
  </si>
  <si>
    <t>Rainbow trout - Number of companies and sites in production between 1981 and 2025</t>
  </si>
  <si>
    <t>Rainbow trout - Number of staff employed and productivity between 1979 and 2025</t>
  </si>
  <si>
    <t>Rainbow Trout - Production and staffing by area between 1997 and 2025</t>
  </si>
  <si>
    <t>Rainbow trout - Number and proportions (%) of eyed ova types laid down to hatch between 1992 and 2025</t>
  </si>
  <si>
    <t>Rainbow trout - Number and sources of eyed ova laid down to hatch between 1984 and 2025</t>
  </si>
  <si>
    <t>Rainbow trout - Numbers and sources of ova imported into Scotland between 1994 and 2025</t>
  </si>
  <si>
    <t>Rainbow trout - Seasonal variation in numbers &amp; sources of ova imported between 1994 and 2025</t>
  </si>
  <si>
    <t>Rainbow trout - Numbers and sources of fish imported into Scotland between 2006 and 2025</t>
  </si>
  <si>
    <t>Rainbow trout - Number of fry and fingerlings traded between 1992 and 2025</t>
  </si>
  <si>
    <t>Rainbow trout - Number of sites rearing fish vaccinated between 1986 and 2025</t>
  </si>
  <si>
    <t>Smolts - Number of companies and sites in production between 1979 and 2025</t>
  </si>
  <si>
    <t>Smolts - Number of smolts produced, staff by gender &amp; productivity between 1979 and 2025</t>
  </si>
  <si>
    <t>Smolts - Number of smolts produced by type between 1993 and 2025</t>
  </si>
  <si>
    <t>Smolts - Number and capacity of production systems between 1984 and 2025</t>
  </si>
  <si>
    <t>Smolts - Number of smolts produced and stocking densities by production system between 1988 and 2025</t>
  </si>
  <si>
    <t>Smolts - Number of salmon ova produced between 1982 and 2025</t>
  </si>
  <si>
    <t>Smolts - Source, number &amp; previous year’s estimate of ova laid down to hatch between 1984 and 2025</t>
  </si>
  <si>
    <t>Smolts - Actual and projected smolt production and smolts put to sea between 1987 and 2025</t>
  </si>
  <si>
    <t>Smolts - Producing sites grouped by numbers of smolts produced between 1987 and 2025</t>
  </si>
  <si>
    <t>Smolts - Staffing, ova laid down, smolt production and estimated production between 1990 and 2025</t>
  </si>
  <si>
    <t>Smolts - Source and number of ova, parr &amp; smolts imported derived from Health Certificates between 1993 and 2025</t>
  </si>
  <si>
    <t>Smolts - Destination and number of salmon ova, parr &amp; smolts exported from Health Certificates between 1994 and 2025</t>
  </si>
  <si>
    <t>Smolts - Number of sites using vaccines and number of fish vaccinated between 1986 and 2025</t>
  </si>
  <si>
    <t>Atlantic salmon - Annual production of Atlantic salmon between 1979 and 2025</t>
  </si>
  <si>
    <t>Atlantic salmon - Number, production in tonnes of salmon harvested &amp; mean weight (kg) between 1985 and 2025</t>
  </si>
  <si>
    <t>Atlantic salmon - Number and production in tonnes of grilse &amp; pre-salmon harvested between 1985 and 2025</t>
  </si>
  <si>
    <t>Atlantic salmon - Percentage (by weight) of production by growth stage between 1993 and 2025</t>
  </si>
  <si>
    <t>Atlantic salmon - Survival &amp; production in smolt year classes between 1984 and 2025</t>
  </si>
  <si>
    <t>Atlantic salmon - Number and origin of smolts put to sea between 1982 and 2025</t>
  </si>
  <si>
    <t>Atlantic salmon - Number of smolts put to sea and year class survival by area between 1988 and 2025</t>
  </si>
  <si>
    <t>Atlantic salmon - Number of staff employed in salmon production between 1985 and 2025</t>
  </si>
  <si>
    <t>Atlantic salmon - Production methods, capacity, tonnage and stocking densities between 1984 and 2025</t>
  </si>
  <si>
    <t>Atlantic salmon - Number of sites in relation to their production grouping between 2012 and 2025</t>
  </si>
  <si>
    <t>Atlantic salmon - Number of companies, production in tonnes, staff &amp; productivity between 2012 and 2025</t>
  </si>
  <si>
    <t>Atlantic salmon - Staff and production (tonnes) by area between 1990 and 2025</t>
  </si>
  <si>
    <t>Atlantic salmon - Number of companies &amp; sites engaged in production of salmon between 1988 and 2025</t>
  </si>
  <si>
    <t>Atlantic salmon - Number of seawater pen sites employing a fallow period between 1993 and 2025</t>
  </si>
  <si>
    <t>Atlantic salmon - Number of sites holding Atlantic salmon broodstock between 1986 and 2025</t>
  </si>
  <si>
    <t>Atlantic salmon - Organic production of Atlantic salmon between 2010 and 2025</t>
  </si>
  <si>
    <t>Other species - Company, site and production data for other species between 1999 and 2025</t>
  </si>
  <si>
    <t>Other species - Number of staff employed in farming other species between 1999 and 2025</t>
  </si>
  <si>
    <t>Other species - Number of cleaner fish produced between 2015 and 2025</t>
  </si>
  <si>
    <t>Other species - Source of ova from other species laid down to hatch between 1999 and 2025</t>
  </si>
  <si>
    <t>Other species - Trade in small fish of other species between 1999 and 2025</t>
  </si>
  <si>
    <t>Atlantic Salmon - Production and value by Scottish Marine Region between 2016 and 2025</t>
  </si>
  <si>
    <t>Atlantic Salmon, Rainbow Trout and other species - Total annual escapes between 2000 and 2025</t>
  </si>
  <si>
    <t>Note.number</t>
  </si>
  <si>
    <t>Note.text</t>
  </si>
  <si>
    <t>Data for individual categories were not collected before 1992. Blank cells indicate that data are not available.</t>
  </si>
  <si>
    <t>Main methods of production are freshwater (FW) pens, freshwater (FW) ponds and raceways, freshwater (FW) tanks and hatcheries, seawater (SW) pens and seawater (SW) tanks.</t>
  </si>
  <si>
    <t>Data for individual categories were not collected before 2009. Blank cells indicate that data are not available.</t>
  </si>
  <si>
    <t>Data for individual categories were not collected before 1980. Blank cells indicate that data are not available.</t>
  </si>
  <si>
    <t>From 2018, the North area includes production and staff from the Western Isles. From 2021, the North area also includes production and staff from Orkney. Comparisons with earlier years should be made with this change in coverage in mind.</t>
  </si>
  <si>
    <t>Vaccination data were not collected before 1993. Blank cells indicate that data are not available.</t>
  </si>
  <si>
    <t>Data on the number of businesses were not collected before 1986. Blank cells indicate that data are not available.</t>
  </si>
  <si>
    <t>Staffing and productivity data were not collected before 1985. Blank cells indicate that data are not available.</t>
  </si>
  <si>
    <t>Capacity data were not collected before 1988. Blank cells indicate that data are not available.</t>
  </si>
  <si>
    <t>Estimate data were not collected before 1987. Blank cells indicate that data are not available.</t>
  </si>
  <si>
    <t>Data for individual categories were not collected before 2001. Blank cells indicate that data are not available.</t>
  </si>
  <si>
    <t>Data on the number of fish vaccinated were not collected before 1994. Blank cells indicate that data are not available.</t>
  </si>
  <si>
    <t>Mean weight at harvest cannot be calculated where no fish were harvested. Blank cells indicate that the value is not applicable.</t>
  </si>
  <si>
    <t>Data for later harvest years are not yet available. Blank cells indicate that the relevant year class has not yet reached the harvest year.</t>
  </si>
  <si>
    <t>Data for individual categories were not collected before 1993. Blank cells indicate that data are not available.</t>
  </si>
  <si>
    <t>Data for individual categories were not collected before 1989. Blank cells indicate that data are not available.</t>
  </si>
  <si>
    <t>This value could not be calculated before sufficient individual category data became available. Blank cells indicate that the value cannot be calculated.</t>
  </si>
  <si>
    <t>Data for individual categories were not collected before 1996. Blank cells indicate that data are not available.</t>
  </si>
  <si>
    <t>Annual production figures for 2026 are estimated. Other 2026 data are not yet available. Blank cells indicate that data are not available.</t>
  </si>
  <si>
    <t>Production has not been shown where publication could disclose information about an individual business. Blank cells indicate that data have been withheld to protect confidentiality.</t>
  </si>
  <si>
    <t>Cleaner fish figures represent the combined production of lumpfish and wrasse. Separate figures are not published to protect the confidentiality of individual businesses. Figures exclude fish at the larval stage.</t>
  </si>
  <si>
    <t>Cleaner fish figures represent the combined figures for lumpfish and wrasse. Separate figures are not published to protect the confidentiality of individual businesses.</t>
  </si>
  <si>
    <t>Average prices have been adjusted for inflation to 2025 prices. Values are shown in pounds sterling (�).</t>
  </si>
  <si>
    <t>Eleven Scottish Marine Regions (SMRs) were established under the Marine (Scotland) Act 2010 and cover sea areas extending up to 12 nautical miles from the coast. The SMRs are: Solway, Clyde, Argyll, West Highlands, North Coast, Moray Firth, North East, Forth and Tay, Outer Hebrides, Orkney Islands and Shetland Isles.</t>
  </si>
  <si>
    <t>To protect commercial confidentiality, production values for Argyll &amp; Clyde and North Coast &amp; West Highlands have been combined.</t>
  </si>
  <si>
    <t>These data represent all reported escapes published in the annual fish farm production survey report. In 2023, one escape incident involving the loss of 800,000 seawater Atlantic salmon from a transport vessel was reported. Escape data for 2017 have been revised following an update provided by the company after publication of the survey report.</t>
  </si>
  <si>
    <t/>
  </si>
  <si>
    <t>Year</t>
  </si>
  <si>
    <t>Production in tonnes</t>
  </si>
  <si>
    <t>Percentage difference</t>
  </si>
  <si>
    <t>Tonnes produced in less than 450g (1lb) category</t>
  </si>
  <si>
    <t>Tonnes produced in 450g-900g (1-2lb) category</t>
  </si>
  <si>
    <t>Tonnes produced in more than 900g (2lb) category</t>
  </si>
  <si>
    <t>Total tonnes</t>
  </si>
  <si>
    <t>Tonnes produced less than 450g (1lb) category</t>
  </si>
  <si>
    <t>Tonnes_produced 450-900g (1-2lbs) category</t>
  </si>
  <si>
    <t>Tonnes_produced more than 900_g (2lbs) category</t>
  </si>
  <si>
    <t>Number of sites producing 1-25 tonnes</t>
  </si>
  <si>
    <t>Number of sites producing 26-100 tonnes</t>
  </si>
  <si>
    <t>Number of sites producing 101-200 tonnes</t>
  </si>
  <si>
    <t>Number of sites producing more than 200 tonnes</t>
  </si>
  <si>
    <t>Total number of sites</t>
  </si>
  <si>
    <t>Production method</t>
  </si>
  <si>
    <t>Number of sites producing 10 tonnes</t>
  </si>
  <si>
    <t>Number of sites producing 10-25 tonnes</t>
  </si>
  <si>
    <t>number_of_sites_producing_26_50_tonnes</t>
  </si>
  <si>
    <t>Number of sites producing 51-100 tonnes</t>
  </si>
  <si>
    <t>number_of_sites_producing_100_tonnes</t>
  </si>
  <si>
    <t xml:space="preserve">Total tonnage </t>
  </si>
  <si>
    <t>Proportion of total production (%)</t>
  </si>
  <si>
    <t>FW pens</t>
  </si>
  <si>
    <t>FW ponds and 
raceways</t>
  </si>
  <si>
    <t>FW tanks and 
hatcheries</t>
  </si>
  <si>
    <t>SW pens</t>
  </si>
  <si>
    <t>All Methods</t>
  </si>
  <si>
    <t>SW tanks</t>
  </si>
  <si>
    <t>Number of businesses</t>
  </si>
  <si>
    <t>Number of sites</t>
  </si>
  <si>
    <t>Number of full-time males</t>
  </si>
  <si>
    <t>Number of full-time females</t>
  </si>
  <si>
    <t>Total number of full-time staff</t>
  </si>
  <si>
    <t>Number of part-time males</t>
  </si>
  <si>
    <t>Number of part-time females</t>
  </si>
  <si>
    <t>Total number part-time staff</t>
  </si>
  <si>
    <t>Total number of staff</t>
  </si>
  <si>
    <t>Productivity in tonnes per person</t>
  </si>
  <si>
    <t>Area</t>
  </si>
  <si>
    <t>Table production in tonnes</t>
  </si>
  <si>
    <t>Restocking production in tonnes</t>
  </si>
  <si>
    <t>Mean tonnes per site</t>
  </si>
  <si>
    <t>Number of full-time staff</t>
  </si>
  <si>
    <t>Number of part-time staff</t>
  </si>
  <si>
    <t>North</t>
  </si>
  <si>
    <t>East</t>
  </si>
  <si>
    <t>West</t>
  </si>
  <si>
    <t xml:space="preserve">West </t>
  </si>
  <si>
    <t>South</t>
  </si>
  <si>
    <t xml:space="preserve">South </t>
  </si>
  <si>
    <t>All Scotland</t>
  </si>
  <si>
    <t>Number of all female diploid ova</t>
  </si>
  <si>
    <t>Proportion (%) of all female diploid ova</t>
  </si>
  <si>
    <t>Number of triploid ova</t>
  </si>
  <si>
    <t>Proportion (%) of triploid ova</t>
  </si>
  <si>
    <t>Total number of mixed_sex diploid ova</t>
  </si>
  <si>
    <t>Proportion (%) of mixed sex diploid ova</t>
  </si>
  <si>
    <t>Total number of ova</t>
  </si>
  <si>
    <t>Number of ova produced in Great Britain own stock</t>
  </si>
  <si>
    <t>Number of ova produced in Great Britain other stock</t>
  </si>
  <si>
    <t>Total number of ova produced in Great Britain</t>
  </si>
  <si>
    <t>Number of imported ova from northern hemisphere</t>
  </si>
  <si>
    <t>Number of imported ova from southern hemisphere</t>
  </si>
  <si>
    <t>Total number of imported ova</t>
  </si>
  <si>
    <t>Total number of ova laid down</t>
  </si>
  <si>
    <t>Source</t>
  </si>
  <si>
    <t>Number of ova imported</t>
  </si>
  <si>
    <t>Australia</t>
  </si>
  <si>
    <t>Denmark</t>
  </si>
  <si>
    <t>France</t>
  </si>
  <si>
    <t>Isle of Man</t>
  </si>
  <si>
    <t>N. Ireland</t>
  </si>
  <si>
    <t>Norway</t>
  </si>
  <si>
    <t>Others (EU)</t>
  </si>
  <si>
    <t>South Africa</t>
  </si>
  <si>
    <t>USA</t>
  </si>
  <si>
    <t>Total Imports</t>
  </si>
  <si>
    <t>Month</t>
  </si>
  <si>
    <t>Import source</t>
  </si>
  <si>
    <t>January</t>
  </si>
  <si>
    <t>February</t>
  </si>
  <si>
    <t>March</t>
  </si>
  <si>
    <t>April</t>
  </si>
  <si>
    <t>May</t>
  </si>
  <si>
    <t>June</t>
  </si>
  <si>
    <t>July</t>
  </si>
  <si>
    <t>August</t>
  </si>
  <si>
    <t>September</t>
  </si>
  <si>
    <t>October</t>
  </si>
  <si>
    <t>November</t>
  </si>
  <si>
    <t>December</t>
  </si>
  <si>
    <t>Others (N. hemisphere)</t>
  </si>
  <si>
    <t>Number of fish imported</t>
  </si>
  <si>
    <t>Republic of Ireland</t>
  </si>
  <si>
    <t>Number of all female diploid fry and fingerlings bought</t>
  </si>
  <si>
    <t>Proportion (%) of all female diploid fry and fingerlings bought</t>
  </si>
  <si>
    <t>Number of triplod fry and fingerlings bought</t>
  </si>
  <si>
    <t>Porportion (%) of triplod fry and fingerlings bought</t>
  </si>
  <si>
    <t>Number of mixed sex diploid fry and fingerlings bought</t>
  </si>
  <si>
    <t>Proportion (%) of mixed sex diploid fry and fingerlings bought</t>
  </si>
  <si>
    <t>Total number of fry and fingerlings bought</t>
  </si>
  <si>
    <t>Total number of fry and fingerlings sold</t>
  </si>
  <si>
    <t>Number of fish vaccinated</t>
  </si>
  <si>
    <t>Number of smolts produced</t>
  </si>
  <si>
    <t>Total full-time staff</t>
  </si>
  <si>
    <t>Total part-time staff</t>
  </si>
  <si>
    <t>Total staff</t>
  </si>
  <si>
    <t>Productivity</t>
  </si>
  <si>
    <t>Number of s half</t>
  </si>
  <si>
    <t>Number of s one</t>
  </si>
  <si>
    <t>Number of s one and half</t>
  </si>
  <si>
    <t>Number of s two</t>
  </si>
  <si>
    <t>Total number of smolts</t>
  </si>
  <si>
    <t>Number of sites with pens</t>
  </si>
  <si>
    <t>Number of sites with tanks and raceways</t>
  </si>
  <si>
    <t>Total capacity of pen sites cubic metres</t>
  </si>
  <si>
    <t>Total capacity of tank and raceway sites cubic metres</t>
  </si>
  <si>
    <t>Total capacity of all sites cubic metres</t>
  </si>
  <si>
    <t>Number of smolts produced in pens</t>
  </si>
  <si>
    <t>Number of smolts produced in all other systems</t>
  </si>
  <si>
    <t>Total number of smolts produced</t>
  </si>
  <si>
    <t>Stocking densities of pens smolt per m3</t>
  </si>
  <si>
    <t>Stocking densities of all other systems smolt per m3</t>
  </si>
  <si>
    <t>Number of salmon ova produced</t>
  </si>
  <si>
    <t>Number of ova laid down to hatch in-house broodstock</t>
  </si>
  <si>
    <t>Number of ova laid down to hatch out-sourced GB broodstock</t>
  </si>
  <si>
    <t>Number of ova laid down to hatch GB wild broodstock</t>
  </si>
  <si>
    <t>Number of ova laid down to hatch foreign ova</t>
  </si>
  <si>
    <t>Total number of ova laid down to hatch</t>
  </si>
  <si>
    <t>Estimate of number of ova to be laid down to hatch</t>
  </si>
  <si>
    <t>Actual number of smolts put to sea</t>
  </si>
  <si>
    <t>Estimated number of smolts to be produced</t>
  </si>
  <si>
    <t>Ratio of ova laid down to smolts produced</t>
  </si>
  <si>
    <t>Number of sites producing 1000-10000 smolts</t>
  </si>
  <si>
    <t>Number of sites producing 11000-25000 smolts</t>
  </si>
  <si>
    <t>Number of sites producing 26000-50000 smolts</t>
  </si>
  <si>
    <t>Number of sites producing 51000-100000 smolts</t>
  </si>
  <si>
    <t>Number of sites producing 101000-250000 smolts</t>
  </si>
  <si>
    <t>Number of sites producing 251000-500000 smolts</t>
  </si>
  <si>
    <t>Number of sites producing 501000-1000000 smolts</t>
  </si>
  <si>
    <t>Number of sites producing more than 1000000 smolts</t>
  </si>
  <si>
    <t>Number of sites in production</t>
  </si>
  <si>
    <t>Region</t>
  </si>
  <si>
    <t>Number of ova laid down to hatch</t>
  </si>
  <si>
    <t>Estimated smolt production plus 1 year</t>
  </si>
  <si>
    <t>Estimated smolt production plus 2 years</t>
  </si>
  <si>
    <t>East and South</t>
  </si>
  <si>
    <t>Highland</t>
  </si>
  <si>
    <t>Orkney</t>
  </si>
  <si>
    <t>Shetland</t>
  </si>
  <si>
    <t>Western Isles</t>
  </si>
  <si>
    <t>North West</t>
  </si>
  <si>
    <t>Import year</t>
  </si>
  <si>
    <t>Number of ova imported from Australia</t>
  </si>
  <si>
    <t>Number of ova imported from Iceland</t>
  </si>
  <si>
    <t>Number of ova imported from Northern Ireland</t>
  </si>
  <si>
    <t>Number of ova imported from Republic of Ireland</t>
  </si>
  <si>
    <t>Number of ova imported from Norway</t>
  </si>
  <si>
    <t>Number of ova imported from USA</t>
  </si>
  <si>
    <t>Total number of ova imported</t>
  </si>
  <si>
    <t>Number of fry parr and smolts imported from Northern Ireland</t>
  </si>
  <si>
    <t>Number of fry parr and smolts imported from Republic of Ireland</t>
  </si>
  <si>
    <t>Number of fry parr and smolts imported from Norway</t>
  </si>
  <si>
    <t xml:space="preserve">Total number of fry parr and smolts imported </t>
  </si>
  <si>
    <t>Export year</t>
  </si>
  <si>
    <t>Number of farmed origin ova exported to Chile</t>
  </si>
  <si>
    <t>Number of farmed origin ova exported to the EU</t>
  </si>
  <si>
    <t>Number of farmed origin ova exported to Norway</t>
  </si>
  <si>
    <t>Number of farmed origin ova exported to others</t>
  </si>
  <si>
    <t>Total number of farmed origin ova exported</t>
  </si>
  <si>
    <t>Total number of fry parr and smolts exported</t>
  </si>
  <si>
    <t>Total number of wild origin ova exported</t>
  </si>
  <si>
    <t>Number of sites using vaccines</t>
  </si>
  <si>
    <t>Tonnes</t>
  </si>
  <si>
    <t>Year class</t>
  </si>
  <si>
    <t>Year of smolt input</t>
  </si>
  <si>
    <t>Year of harvest</t>
  </si>
  <si>
    <t>Number of fish</t>
  </si>
  <si>
    <t>Mean weight at harvest kg</t>
  </si>
  <si>
    <t>Year 0 (i.e. harvested in year of input)</t>
  </si>
  <si>
    <t>Year 1 (i.e. harvested a year after input)</t>
  </si>
  <si>
    <t>Year 2 (i.e. harvested 2 years after input)</t>
  </si>
  <si>
    <t>Growth stage</t>
  </si>
  <si>
    <t>Tonnes harvested</t>
  </si>
  <si>
    <t>Average weight kg</t>
  </si>
  <si>
    <t>Grilse (January-August)</t>
  </si>
  <si>
    <t>Pre-salmon (September-December)</t>
  </si>
  <si>
    <t>Percentage by weight of annual production by growth stage</t>
  </si>
  <si>
    <t>Input year fish</t>
  </si>
  <si>
    <t>&lt;1</t>
  </si>
  <si>
    <t>2</t>
  </si>
  <si>
    <t>0</t>
  </si>
  <si>
    <t>Grilse</t>
  </si>
  <si>
    <t>26</t>
  </si>
  <si>
    <t>27</t>
  </si>
  <si>
    <t>32</t>
  </si>
  <si>
    <t>31</t>
  </si>
  <si>
    <t>35</t>
  </si>
  <si>
    <t>30</t>
  </si>
  <si>
    <t>23</t>
  </si>
  <si>
    <t>19</t>
  </si>
  <si>
    <t>17</t>
  </si>
  <si>
    <t>18</t>
  </si>
  <si>
    <t>13</t>
  </si>
  <si>
    <t>12</t>
  </si>
  <si>
    <t>16</t>
  </si>
  <si>
    <t>22</t>
  </si>
  <si>
    <t>33</t>
  </si>
  <si>
    <t>29</t>
  </si>
  <si>
    <t>37</t>
  </si>
  <si>
    <t>36</t>
  </si>
  <si>
    <t>34</t>
  </si>
  <si>
    <t>45</t>
  </si>
  <si>
    <t>39</t>
  </si>
  <si>
    <t>43</t>
  </si>
  <si>
    <t>42</t>
  </si>
  <si>
    <t>Pre-salmon</t>
  </si>
  <si>
    <t>41</t>
  </si>
  <si>
    <t>38</t>
  </si>
  <si>
    <t>25</t>
  </si>
  <si>
    <t>21</t>
  </si>
  <si>
    <t>24</t>
  </si>
  <si>
    <t>Year 2 salmon</t>
  </si>
  <si>
    <t>20</t>
  </si>
  <si>
    <t>28</t>
  </si>
  <si>
    <t>48</t>
  </si>
  <si>
    <t>51</t>
  </si>
  <si>
    <t>53</t>
  </si>
  <si>
    <t>57</t>
  </si>
  <si>
    <t>46</t>
  </si>
  <si>
    <t>44</t>
  </si>
  <si>
    <t>Smolt input</t>
  </si>
  <si>
    <t>Year 0 number of fish harvested</t>
  </si>
  <si>
    <t>Year 0 weight tonnes</t>
  </si>
  <si>
    <t>Year 0 mean weight kg</t>
  </si>
  <si>
    <t>Year 0 percentage harvested</t>
  </si>
  <si>
    <t>Year 1 number of fish harvested</t>
  </si>
  <si>
    <t>Year 1 weight tonnes</t>
  </si>
  <si>
    <t>Year 1 mean weight kg</t>
  </si>
  <si>
    <t>Year 1 percentage harvested</t>
  </si>
  <si>
    <t>Year 2 number of fish harvested</t>
  </si>
  <si>
    <t>Year 2 weight tonnes</t>
  </si>
  <si>
    <t>Year 2 mean weight kg</t>
  </si>
  <si>
    <t>Year 2 percentage harvested</t>
  </si>
  <si>
    <t>Total percentage of year class harvested</t>
  </si>
  <si>
    <t>Year class weight tonnes</t>
  </si>
  <si>
    <t>Yield per smolt kg</t>
  </si>
  <si>
    <t>4350</t>
  </si>
  <si>
    <t>5521</t>
  </si>
  <si>
    <t>6086</t>
  </si>
  <si>
    <t>10312</t>
  </si>
  <si>
    <t>14891</t>
  </si>
  <si>
    <t>19567</t>
  </si>
  <si>
    <t>14728</t>
  </si>
  <si>
    <t>15875</t>
  </si>
  <si>
    <t>21812</t>
  </si>
  <si>
    <t>21916</t>
  </si>
  <si>
    <t>24485</t>
  </si>
  <si>
    <t>27263</t>
  </si>
  <si>
    <t>21953</t>
  </si>
  <si>
    <t>40098</t>
  </si>
  <si>
    <t>36323</t>
  </si>
  <si>
    <t>40754</t>
  </si>
  <si>
    <t>53535</t>
  </si>
  <si>
    <t>73255</t>
  </si>
  <si>
    <t>71988</t>
  </si>
  <si>
    <t>61850</t>
  </si>
  <si>
    <t>67537</t>
  </si>
  <si>
    <t>69000</t>
  </si>
  <si>
    <t>73631</t>
  </si>
  <si>
    <t>66448</t>
  </si>
  <si>
    <t>68070</t>
  </si>
  <si>
    <t>66606</t>
  </si>
  <si>
    <t>64178</t>
  </si>
  <si>
    <t>57073</t>
  </si>
  <si>
    <t>76305</t>
  </si>
  <si>
    <t>56984</t>
  </si>
  <si>
    <t>51321</t>
  </si>
  <si>
    <t>63,262</t>
  </si>
  <si>
    <t>45224</t>
  </si>
  <si>
    <t>70860</t>
  </si>
  <si>
    <t>49146</t>
  </si>
  <si>
    <t>60664</t>
  </si>
  <si>
    <t>51158</t>
  </si>
  <si>
    <t>54932</t>
  </si>
  <si>
    <t>78687</t>
  </si>
  <si>
    <t>81215</t>
  </si>
  <si>
    <t>Number of smolts put to sea s-half</t>
  </si>
  <si>
    <t>Number of smolts put to sea s1</t>
  </si>
  <si>
    <t>Number of smolts put to sea s1 and half</t>
  </si>
  <si>
    <t>Number of smolts put to sea s2</t>
  </si>
  <si>
    <t>Total number of smolts put to sea</t>
  </si>
  <si>
    <t>Scottish origin %</t>
  </si>
  <si>
    <t>English origin number</t>
  </si>
  <si>
    <t>English origin %</t>
  </si>
  <si>
    <t>Other origin number</t>
  </si>
  <si>
    <t>Other origin %</t>
  </si>
  <si>
    <t>Number of smolts put to sea</t>
  </si>
  <si>
    <t>Year 0 harvest year</t>
  </si>
  <si>
    <t>Year 0 harvest number</t>
  </si>
  <si>
    <t>Year 0 harvest percentage</t>
  </si>
  <si>
    <t>Year 1 harvest year</t>
  </si>
  <si>
    <t>Year 1 harvest number</t>
  </si>
  <si>
    <t>Year 1 harvest percentage</t>
  </si>
  <si>
    <t>Year 2 harvest_year</t>
  </si>
  <si>
    <t>Year 2 harvest number</t>
  </si>
  <si>
    <t>Year 2 harvest percentage</t>
  </si>
  <si>
    <t>Total_harvest number</t>
  </si>
  <si>
    <t>Total_harvest percentage</t>
  </si>
  <si>
    <t>South West</t>
  </si>
  <si>
    <t>Productivity tonnes per person</t>
  </si>
  <si>
    <t>Number of seawater tank sites</t>
  </si>
  <si>
    <t>Number of seawater pen sites</t>
  </si>
  <si>
    <t>Seawater tanks total capacity cubic metres</t>
  </si>
  <si>
    <t>Seawater pens total capacity cubic metres</t>
  </si>
  <si>
    <t>Seawater tanks production tonnes</t>
  </si>
  <si>
    <t>Seawater pens production tonnes</t>
  </si>
  <si>
    <t>Pen sites ratio of production kg to cage capacity m3</t>
  </si>
  <si>
    <t>Production grouping tonnes</t>
  </si>
  <si>
    <t>1-500</t>
  </si>
  <si>
    <t>501-1000</t>
  </si>
  <si>
    <t>1001-2000</t>
  </si>
  <si>
    <t>2001-3000</t>
  </si>
  <si>
    <t>3001-4000</t>
  </si>
  <si>
    <t>4000+</t>
  </si>
  <si>
    <t>Production category tonnes</t>
  </si>
  <si>
    <t>Number of companies</t>
  </si>
  <si>
    <t>Total tonnes produced</t>
  </si>
  <si>
    <t>0-1000</t>
  </si>
  <si>
    <t>1001-5000</t>
  </si>
  <si>
    <t>5001-10000</t>
  </si>
  <si>
    <t>10001-30000</t>
  </si>
  <si>
    <t>&gt;30000</t>
  </si>
  <si>
    <t>&gt;10000</t>
  </si>
  <si>
    <t>Annual production tonnes</t>
  </si>
  <si>
    <t>Productivity tonnes/person</t>
  </si>
  <si>
    <t>Year of input tonnes</t>
  </si>
  <si>
    <t>Year of input mean weight kg</t>
  </si>
  <si>
    <t>Grilse tonnes</t>
  </si>
  <si>
    <t>Grilse mean weight kg</t>
  </si>
  <si>
    <t>Pre-salmon tonnes</t>
  </si>
  <si>
    <t>Pre-salmon mean weight kg</t>
  </si>
  <si>
    <t>Salmon tonnes</t>
  </si>
  <si>
    <t>salmon_mean_weight_kg</t>
  </si>
  <si>
    <t>78</t>
  </si>
  <si>
    <t>170</t>
  </si>
  <si>
    <t>99</t>
  </si>
  <si>
    <t>200</t>
  </si>
  <si>
    <t>221</t>
  </si>
  <si>
    <t>1139</t>
  </si>
  <si>
    <t>670</t>
  </si>
  <si>
    <t>1795</t>
  </si>
  <si>
    <t>130</t>
  </si>
  <si>
    <t>437</t>
  </si>
  <si>
    <t>319</t>
  </si>
  <si>
    <t>211</t>
  </si>
  <si>
    <t>40</t>
  </si>
  <si>
    <t>216</t>
  </si>
  <si>
    <t>75</t>
  </si>
  <si>
    <t>239</t>
  </si>
  <si>
    <t>174</t>
  </si>
  <si>
    <t>301</t>
  </si>
  <si>
    <t>511</t>
  </si>
  <si>
    <t>626</t>
  </si>
  <si>
    <t>333</t>
  </si>
  <si>
    <t>247</t>
  </si>
  <si>
    <t>472</t>
  </si>
  <si>
    <t>539</t>
  </si>
  <si>
    <t>1305</t>
  </si>
  <si>
    <t>150</t>
  </si>
  <si>
    <t>59</t>
  </si>
  <si>
    <t>222</t>
  </si>
  <si>
    <t>65</t>
  </si>
  <si>
    <t>118</t>
  </si>
  <si>
    <t>459</t>
  </si>
  <si>
    <t>356</t>
  </si>
  <si>
    <t>90</t>
  </si>
  <si>
    <t>5</t>
  </si>
  <si>
    <t>47</t>
  </si>
  <si>
    <t>68</t>
  </si>
  <si>
    <t>88</t>
  </si>
  <si>
    <t>741</t>
  </si>
  <si>
    <t>325</t>
  </si>
  <si>
    <t>209</t>
  </si>
  <si>
    <t>313</t>
  </si>
  <si>
    <t>135</t>
  </si>
  <si>
    <t>96</t>
  </si>
  <si>
    <t>191</t>
  </si>
  <si>
    <t>164</t>
  </si>
  <si>
    <t>370</t>
  </si>
  <si>
    <t>364</t>
  </si>
  <si>
    <t>449</t>
  </si>
  <si>
    <t>1,109</t>
  </si>
  <si>
    <t>553</t>
  </si>
  <si>
    <t>967</t>
  </si>
  <si>
    <t>387</t>
  </si>
  <si>
    <t>276</t>
  </si>
  <si>
    <t>15</t>
  </si>
  <si>
    <t>77</t>
  </si>
  <si>
    <t>389</t>
  </si>
  <si>
    <t>369</t>
  </si>
  <si>
    <t>638</t>
  </si>
  <si>
    <t>585</t>
  </si>
  <si>
    <t>2048</t>
  </si>
  <si>
    <t>2763</t>
  </si>
  <si>
    <t>2673</t>
  </si>
  <si>
    <t>1227</t>
  </si>
  <si>
    <t>824</t>
  </si>
  <si>
    <t>178</t>
  </si>
  <si>
    <t>268</t>
  </si>
  <si>
    <t>307</t>
  </si>
  <si>
    <t>720</t>
  </si>
  <si>
    <t>931</t>
  </si>
  <si>
    <t>1208</t>
  </si>
  <si>
    <t>1306</t>
  </si>
  <si>
    <t>Number of producing businesses</t>
  </si>
  <si>
    <t>Number of non-producing businesses</t>
  </si>
  <si>
    <t>Total number of businesses</t>
  </si>
  <si>
    <t>Number of producing sites</t>
  </si>
  <si>
    <t>Number of non-producing sites</t>
  </si>
  <si>
    <t>Fallow period 0 weeks</t>
  </si>
  <si>
    <t>Fallow period 4 weeks</t>
  </si>
  <si>
    <t>Fallow period 4-8 weeks</t>
  </si>
  <si>
    <t>Fallow period 9-26 weeks</t>
  </si>
  <si>
    <t>Fallow period 27-51 weeks</t>
  </si>
  <si>
    <t>Fallow period 52 weeks</t>
  </si>
  <si>
    <t>Number of seawater pens</t>
  </si>
  <si>
    <t>Number of broodstock sites</t>
  </si>
  <si>
    <t>Number of active pen sites</t>
  </si>
  <si>
    <t>Number of pen sites certified as organic</t>
  </si>
  <si>
    <t>Organic production tonnes</t>
  </si>
  <si>
    <t>Species</t>
  </si>
  <si>
    <t>Production tonnage</t>
  </si>
  <si>
    <t>Arctic charr</t>
  </si>
  <si>
    <t>Brook Trout</t>
  </si>
  <si>
    <t>Brown trout/Sea trout</t>
  </si>
  <si>
    <t>Cod</t>
  </si>
  <si>
    <t>Halibut</t>
  </si>
  <si>
    <t>Lumpsucker</t>
  </si>
  <si>
    <t>Wrasse spp.</t>
  </si>
  <si>
    <t>Cleaner fish</t>
  </si>
  <si>
    <t>Number of full-time male staff</t>
  </si>
  <si>
    <t>Number of full-time female staff</t>
  </si>
  <si>
    <t>Number of part-time male staff</t>
  </si>
  <si>
    <t>Number of part-time female staff</t>
  </si>
  <si>
    <t>Number of cleaner fish produced</t>
  </si>
  <si>
    <t>Number of own broodstock ova</t>
  </si>
  <si>
    <t>Number of other GB broodstock ova</t>
  </si>
  <si>
    <t>Number of foreign ova</t>
  </si>
  <si>
    <t>Brook trout</t>
  </si>
  <si>
    <t>Brown trout/sea trout</t>
  </si>
  <si>
    <t>Number of small fish bought</t>
  </si>
  <si>
    <t>Number of small fish sold</t>
  </si>
  <si>
    <t>Scottish Marine Region</t>
  </si>
  <si>
    <t>Atlantic salmon production tonnage</t>
  </si>
  <si>
    <t>Atlantic salmon production value gbp</t>
  </si>
  <si>
    <t>Argyll &amp; Clyde</t>
  </si>
  <si>
    <t>Orkney Islands</t>
  </si>
  <si>
    <t>Outer Hebrides</t>
  </si>
  <si>
    <t>Shetland Isles</t>
  </si>
  <si>
    <t xml:space="preserve">North Coast &amp; West Highlands </t>
  </si>
  <si>
    <t>Species escaped</t>
  </si>
  <si>
    <t>Number of fish escaped</t>
  </si>
  <si>
    <t>Number of incidents that led to escape</t>
  </si>
  <si>
    <t>Atlantic Salmon - seawater</t>
  </si>
  <si>
    <t>Atlantic Salmon - freshwater</t>
  </si>
  <si>
    <t>Rainbow Trout</t>
  </si>
  <si>
    <t>Other Species</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</si>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</sst>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b/>
      <sz val="12"/>
      <color rgb="FF000000"/>
      <name val="Arial"/>
    </font>
    <font>
      <b/>
      <sz val="10"/>
      <color rgb="FF000000"/>
      <name val="Arial"/>
    </font>
    <font>
      <sz val="10"/>
      <color rgb="FF000000"/>
      <name val="Arial"/>
    </font>
    <font>
      <u/>
      <sz val="10"/>
      <color rgb="FF0563C1"/>
      <name val="Arial"/>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left" vertical="center"/>
    </xf>
    <xf numFmtId="0" fontId="2" fillId="0" borderId="0" xfId="0" applyFont="1" applyAlignment="1">
      <alignment horizontal="left"/>
    </xf>
    <xf numFmtId="0" fontId="3" fillId="0" borderId="0" xfId="0" applyFont="1" applyAlignment="1">
      <alignment horizontal="left" wrapText="1"/>
    </xf>
    <xf numFmtId="0" fontId="2" fillId="0" borderId="0" xfId="0" applyFont="1" applyAlignment="1">
      <alignment wrapText="1"/>
    </xf>
    <xf numFmtId="0" fontId="3" fillId="0" borderId="0" xfId="0" applyFont="1" applyAlignment="1">
      <alignment horizontal="left"/>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top"/>
    </xf>
    <xf numFmtId="0" fontId="2" fillId="0" borderId="0" xfId="0" applyFont="1" applyAlignment="1">
      <alignment horizontal="right" wrapText="1"/>
    </xf>
    <xf numFmtId="0" fontId="3" fillId="0" borderId="0" xfId="0" applyFont="1" applyAlignment="1">
      <alignment horizontal="right"/>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_table" displayName="contents_table" ref="A2:B54" totalsRowShown="0">
  <tableColumns count="2">
    <tableColumn id="1" xr3:uid="{00000000-0010-0000-0000-000001000000}" name="Table number"/>
    <tableColumn id="2" xr3:uid="{00000000-0010-0000-0000-000002000000}" name="Table name"/>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_table" displayName="notes_table" ref="A2:B41" totalsRowShown="0">
  <tableColumns count="2">
    <tableColumn id="1" xr3:uid="{00000000-0010-0000-0100-000001000000}" name="Note.number"/>
    <tableColumn id="2" xr3:uid="{00000000-0010-0000-0100-000002000000}" name="Note.text"/>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a" displayName="table_1a" ref="A3:C50" totalsRowShown="0">
  <tableColumns count="3">
    <tableColumn id="1" xr3:uid="{00000000-0010-0000-0200-000001000000}" name="Year"/>
    <tableColumn id="2" xr3:uid="{00000000-0010-0000-0200-000002000000}" name="Production in tonnes"/>
    <tableColumn id="3" xr3:uid="{00000000-0010-0000-0200-000003000000}" name="Percentage difference"/>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1b" displayName="table_1b" ref="A3:E49" totalsRowShown="0">
  <tableColumns count="5">
    <tableColumn id="1" xr3:uid="{00000000-0010-0000-0300-000001000000}" name="Year"/>
    <tableColumn id="2" xr3:uid="{00000000-0010-0000-0300-000002000000}" name="Tonnes produced in less than 450g (1lb) category"/>
    <tableColumn id="3" xr3:uid="{00000000-0010-0000-0300-000003000000}" name="Tonnes produced in 450g-900g (1-2lb) category"/>
    <tableColumn id="4" xr3:uid="{00000000-0010-0000-0300-000004000000}" name="Tonnes produced in more than 900g (2lb) category"/>
    <tableColumn id="5" xr3:uid="{00000000-0010-0000-0300-000005000000}" name="Total tonnes"/>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1c" displayName="table_1c" ref="A3:E49" totalsRowShown="0">
  <tableColumns count="5">
    <tableColumn id="1" xr3:uid="{00000000-0010-0000-0400-000001000000}" name="Year"/>
    <tableColumn id="2" xr3:uid="{00000000-0010-0000-0400-000002000000}" name="Tonnes produced less than 450g (1lb) category"/>
    <tableColumn id="3" xr3:uid="{00000000-0010-0000-0400-000003000000}" name="Tonnes_produced 450-900g (1-2lbs) category"/>
    <tableColumn id="4" xr3:uid="{00000000-0010-0000-0400-000004000000}" name="Tonnes_produced more than 900_g (2lbs) category"/>
    <tableColumn id="5" xr3:uid="{00000000-0010-0000-0400-000005000000}" name="Total tonnes"/>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2" displayName="table_2" ref="A3:F37" totalsRowShown="0">
  <tableColumns count="6">
    <tableColumn id="1" xr3:uid="{00000000-0010-0000-0500-000001000000}" name="Year"/>
    <tableColumn id="2" xr3:uid="{00000000-0010-0000-0500-000002000000}" name="Number of sites producing 1-25 tonnes"/>
    <tableColumn id="3" xr3:uid="{00000000-0010-0000-0500-000003000000}" name="Number of sites producing 26-100 tonnes"/>
    <tableColumn id="4" xr3:uid="{00000000-0010-0000-0500-000004000000}" name="Number of sites producing 101-200 tonnes"/>
    <tableColumn id="5" xr3:uid="{00000000-0010-0000-0500-000005000000}" name="Number of sites producing more than 200 tonnes"/>
    <tableColumn id="6" xr3:uid="{00000000-0010-0000-0500-000006000000}" name="Total number of sites"/>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3" displayName="table_3" ref="A3:J190" totalsRowShown="0">
  <tableColumns count="10">
    <tableColumn id="1" xr3:uid="{00000000-0010-0000-0600-000001000000}" name="Production method"/>
    <tableColumn id="2" xr3:uid="{00000000-0010-0000-0600-000002000000}" name="Year"/>
    <tableColumn id="3" xr3:uid="{00000000-0010-0000-0600-000003000000}" name="Number of sites producing 10 tonnes"/>
    <tableColumn id="4" xr3:uid="{00000000-0010-0000-0600-000004000000}" name="Number of sites producing 10-25 tonnes"/>
    <tableColumn id="5" xr3:uid="{00000000-0010-0000-0600-000005000000}" name="number_of_sites_producing_26_50_tonnes"/>
    <tableColumn id="6" xr3:uid="{00000000-0010-0000-0600-000006000000}" name="Number of sites producing 51-100 tonnes"/>
    <tableColumn id="7" xr3:uid="{00000000-0010-0000-0600-000007000000}" name="number_of_sites_producing_100_tonnes"/>
    <tableColumn id="8" xr3:uid="{00000000-0010-0000-0600-000008000000}" name="Total tonnage "/>
    <tableColumn id="9" xr3:uid="{00000000-0010-0000-0600-000009000000}" name="Proportion of total production (%)"/>
    <tableColumn id="10" xr3:uid="{00000000-0010-0000-0600-00000A000000}" name="Total number of sites"/>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4" displayName="table_4" ref="A3:C48" totalsRowShown="0">
  <tableColumns count="3">
    <tableColumn id="1" xr3:uid="{00000000-0010-0000-0700-000001000000}" name="Year"/>
    <tableColumn id="2" xr3:uid="{00000000-0010-0000-0700-000002000000}" name="Number of businesses"/>
    <tableColumn id="3" xr3:uid="{00000000-0010-0000-0700-000003000000}" name="Number of sites"/>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5" displayName="table_5" ref="A3:I50" totalsRowShown="0">
  <tableColumns count="9">
    <tableColumn id="1" xr3:uid="{00000000-0010-0000-0800-000001000000}" name="Year"/>
    <tableColumn id="2" xr3:uid="{00000000-0010-0000-0800-000002000000}" name="Number of full-time males"/>
    <tableColumn id="3" xr3:uid="{00000000-0010-0000-0800-000003000000}" name="Number of full-time females"/>
    <tableColumn id="4" xr3:uid="{00000000-0010-0000-0800-000004000000}" name="Total number of full-time staff"/>
    <tableColumn id="5" xr3:uid="{00000000-0010-0000-0800-000005000000}" name="Number of part-time males"/>
    <tableColumn id="6" xr3:uid="{00000000-0010-0000-0800-000006000000}" name="Number of part-time females"/>
    <tableColumn id="7" xr3:uid="{00000000-0010-0000-0800-000007000000}" name="Total number part-time staff"/>
    <tableColumn id="8" xr3:uid="{00000000-0010-0000-0800-000008000000}" name="Total number of staff"/>
    <tableColumn id="9" xr3:uid="{00000000-0010-0000-0800-000009000000}" name="Productivity in tonnes per person"/>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6" displayName="table_6" ref="A3:J148" totalsRowShown="0">
  <tableColumns count="10">
    <tableColumn id="1" xr3:uid="{00000000-0010-0000-0900-000001000000}" name="Year"/>
    <tableColumn id="2" xr3:uid="{00000000-0010-0000-0900-000002000000}" name="Area"/>
    <tableColumn id="3" xr3:uid="{00000000-0010-0000-0900-000003000000}" name="Number of sites"/>
    <tableColumn id="4" xr3:uid="{00000000-0010-0000-0900-000004000000}" name="Table production in tonnes"/>
    <tableColumn id="5" xr3:uid="{00000000-0010-0000-0900-000005000000}" name="Restocking production in tonnes"/>
    <tableColumn id="6" xr3:uid="{00000000-0010-0000-0900-000006000000}" name="Mean tonnes per site"/>
    <tableColumn id="7" xr3:uid="{00000000-0010-0000-0900-000007000000}" name="Number of full-time staff"/>
    <tableColumn id="8" xr3:uid="{00000000-0010-0000-0900-000008000000}" name="Number of part-time staff"/>
    <tableColumn id="9" xr3:uid="{00000000-0010-0000-0900-000009000000}" name="Total number of staff"/>
    <tableColumn id="10" xr3:uid="{00000000-0010-0000-0900-00000A000000}" name="Productivity in tonnes per person"/>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_7" displayName="table_7" ref="A3:H37" totalsRowShown="0">
  <tableColumns count="8">
    <tableColumn id="1" xr3:uid="{00000000-0010-0000-0A00-000001000000}" name="Year"/>
    <tableColumn id="2" xr3:uid="{00000000-0010-0000-0A00-000002000000}" name="Number of all female diploid ova"/>
    <tableColumn id="3" xr3:uid="{00000000-0010-0000-0A00-000003000000}" name="Proportion (%) of all female diploid ova"/>
    <tableColumn id="4" xr3:uid="{00000000-0010-0000-0A00-000004000000}" name="Number of triploid ova"/>
    <tableColumn id="5" xr3:uid="{00000000-0010-0000-0A00-000005000000}" name="Proportion (%) of triploid ova"/>
    <tableColumn id="6" xr3:uid="{00000000-0010-0000-0A00-000006000000}" name="Total number of mixed_sex diploid ova"/>
    <tableColumn id="7" xr3:uid="{00000000-0010-0000-0A00-000007000000}" name="Proportion (%) of mixed sex diploid ova"/>
    <tableColumn id="8" xr3:uid="{00000000-0010-0000-0A00-000008000000}" name="Total number of ova"/>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_8" displayName="table_8" ref="A3:H45" totalsRowShown="0">
  <tableColumns count="8">
    <tableColumn id="1" xr3:uid="{00000000-0010-0000-0B00-000001000000}" name="Year"/>
    <tableColumn id="2" xr3:uid="{00000000-0010-0000-0B00-000002000000}" name="Number of ova produced in Great Britain own stock"/>
    <tableColumn id="3" xr3:uid="{00000000-0010-0000-0B00-000003000000}" name="Number of ova produced in Great Britain other stock"/>
    <tableColumn id="4" xr3:uid="{00000000-0010-0000-0B00-000004000000}" name="Total number of ova produced in Great Britain"/>
    <tableColumn id="5" xr3:uid="{00000000-0010-0000-0B00-000005000000}" name="Number of imported ova from northern hemisphere"/>
    <tableColumn id="6" xr3:uid="{00000000-0010-0000-0B00-000006000000}" name="Number of imported ova from southern hemisphere"/>
    <tableColumn id="7" xr3:uid="{00000000-0010-0000-0B00-000007000000}" name="Total number of imported ova"/>
    <tableColumn id="8" xr3:uid="{00000000-0010-0000-0B00-000008000000}" name="Total number of ova laid down"/>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_9a" displayName="table_9a" ref="A3:C323" totalsRowShown="0">
  <tableColumns count="3">
    <tableColumn id="1" xr3:uid="{00000000-0010-0000-0C00-000001000000}" name="Source"/>
    <tableColumn id="2" xr3:uid="{00000000-0010-0000-0C00-000002000000}" name="Year"/>
    <tableColumn id="3" xr3:uid="{00000000-0010-0000-0C00-000003000000}" name="Number of ova imported"/>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_9b" displayName="table_9b" ref="A3:D3459" totalsRowShown="0">
  <tableColumns count="4">
    <tableColumn id="1" xr3:uid="{00000000-0010-0000-0D00-000001000000}" name="Year"/>
    <tableColumn id="2" xr3:uid="{00000000-0010-0000-0D00-000002000000}" name="Month"/>
    <tableColumn id="3" xr3:uid="{00000000-0010-0000-0D00-000003000000}" name="Import source"/>
    <tableColumn id="4" xr3:uid="{00000000-0010-0000-0D00-000004000000}" name="Number of ova imported"/>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_9c" displayName="table_9c" ref="A3:C43" totalsRowShown="0">
  <tableColumns count="3">
    <tableColumn id="1" xr3:uid="{00000000-0010-0000-0E00-000001000000}" name="Year"/>
    <tableColumn id="2" xr3:uid="{00000000-0010-0000-0E00-000002000000}" name="Import source"/>
    <tableColumn id="3" xr3:uid="{00000000-0010-0000-0E00-000003000000}" name="Number of fish imported"/>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10" displayName="table_10" ref="A3:I37" totalsRowShown="0">
  <tableColumns count="9">
    <tableColumn id="1" xr3:uid="{00000000-0010-0000-0F00-000001000000}" name="Year"/>
    <tableColumn id="2" xr3:uid="{00000000-0010-0000-0F00-000002000000}" name="Number of all female diploid fry and fingerlings bought"/>
    <tableColumn id="3" xr3:uid="{00000000-0010-0000-0F00-000003000000}" name="Proportion (%) of all female diploid fry and fingerlings bought"/>
    <tableColumn id="4" xr3:uid="{00000000-0010-0000-0F00-000004000000}" name="Number of triplod fry and fingerlings bought"/>
    <tableColumn id="5" xr3:uid="{00000000-0010-0000-0F00-000005000000}" name="Porportion (%) of triplod fry and fingerlings bought"/>
    <tableColumn id="6" xr3:uid="{00000000-0010-0000-0F00-000006000000}" name="Number of mixed sex diploid fry and fingerlings bought"/>
    <tableColumn id="7" xr3:uid="{00000000-0010-0000-0F00-000007000000}" name="Proportion (%) of mixed sex diploid fry and fingerlings bought"/>
    <tableColumn id="8" xr3:uid="{00000000-0010-0000-0F00-000008000000}" name="Total number of fry and fingerlings bought"/>
    <tableColumn id="9" xr3:uid="{00000000-0010-0000-0F00-000009000000}" name="Total number of fry and fingerlings sold"/>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_11" displayName="table_11" ref="A3:C43" totalsRowShown="0">
  <tableColumns count="3">
    <tableColumn id="1" xr3:uid="{00000000-0010-0000-1000-000001000000}" name="Year"/>
    <tableColumn id="2" xr3:uid="{00000000-0010-0000-1000-000002000000}" name="Number of sites"/>
    <tableColumn id="3" xr3:uid="{00000000-0010-0000-1000-000003000000}" name="Number of fish vaccinated"/>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_12" displayName="table_12" ref="A3:C50" totalsRowShown="0">
  <tableColumns count="3">
    <tableColumn id="1" xr3:uid="{00000000-0010-0000-1100-000001000000}" name="Year"/>
    <tableColumn id="2" xr3:uid="{00000000-0010-0000-1100-000002000000}" name="Number of businesses"/>
    <tableColumn id="3" xr3:uid="{00000000-0010-0000-1100-000003000000}" name="Number of sites"/>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_13" displayName="table_13" ref="A3:J50" totalsRowShown="0">
  <tableColumns count="10">
    <tableColumn id="1" xr3:uid="{00000000-0010-0000-1200-000001000000}" name="Year"/>
    <tableColumn id="2" xr3:uid="{00000000-0010-0000-1200-000002000000}" name="Number of smolts produced"/>
    <tableColumn id="3" xr3:uid="{00000000-0010-0000-1200-000003000000}" name="Number of full-time males"/>
    <tableColumn id="4" xr3:uid="{00000000-0010-0000-1200-000004000000}" name="Number of full-time females"/>
    <tableColumn id="5" xr3:uid="{00000000-0010-0000-1200-000005000000}" name="Total full-time staff"/>
    <tableColumn id="6" xr3:uid="{00000000-0010-0000-1200-000006000000}" name="Number of part-time males"/>
    <tableColumn id="7" xr3:uid="{00000000-0010-0000-1200-000007000000}" name="Number of part-time females"/>
    <tableColumn id="8" xr3:uid="{00000000-0010-0000-1200-000008000000}" name="Total part-time staff"/>
    <tableColumn id="9" xr3:uid="{00000000-0010-0000-1200-000009000000}" name="Total staff"/>
    <tableColumn id="10" xr3:uid="{00000000-0010-0000-1200-00000A000000}" name="Productivity"/>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_14" displayName="table_14" ref="A3:F36" totalsRowShown="0">
  <tableColumns count="6">
    <tableColumn id="1" xr3:uid="{00000000-0010-0000-1300-000001000000}" name="Year"/>
    <tableColumn id="2" xr3:uid="{00000000-0010-0000-1300-000002000000}" name="Number of s half"/>
    <tableColumn id="3" xr3:uid="{00000000-0010-0000-1300-000003000000}" name="Number of s one"/>
    <tableColumn id="4" xr3:uid="{00000000-0010-0000-1300-000004000000}" name="Number of s one and half"/>
    <tableColumn id="5" xr3:uid="{00000000-0010-0000-1300-000005000000}" name="Number of s two"/>
    <tableColumn id="6" xr3:uid="{00000000-0010-0000-1300-000006000000}" name="Total number of smolts"/>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_15" displayName="table_15" ref="A3:G45" totalsRowShown="0">
  <tableColumns count="7">
    <tableColumn id="1" xr3:uid="{00000000-0010-0000-1400-000001000000}" name="Year"/>
    <tableColumn id="2" xr3:uid="{00000000-0010-0000-1400-000002000000}" name="Number of sites with pens"/>
    <tableColumn id="3" xr3:uid="{00000000-0010-0000-1400-000003000000}" name="Number of sites with tanks and raceways"/>
    <tableColumn id="4" xr3:uid="{00000000-0010-0000-1400-000004000000}" name="Total number of sites"/>
    <tableColumn id="5" xr3:uid="{00000000-0010-0000-1400-000005000000}" name="Total capacity of pen sites cubic metres"/>
    <tableColumn id="6" xr3:uid="{00000000-0010-0000-1400-000006000000}" name="Total capacity of tank and raceway sites cubic metres"/>
    <tableColumn id="7" xr3:uid="{00000000-0010-0000-1400-000007000000}" name="Total capacity of all sites cubic metres"/>
  </tableColumns>
  <tableStyleInfo name="non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_16" displayName="table_16" ref="A3:F41" totalsRowShown="0">
  <tableColumns count="6">
    <tableColumn id="1" xr3:uid="{00000000-0010-0000-1500-000001000000}" name="Year"/>
    <tableColumn id="2" xr3:uid="{00000000-0010-0000-1500-000002000000}" name="Number of smolts produced in pens"/>
    <tableColumn id="3" xr3:uid="{00000000-0010-0000-1500-000003000000}" name="Number of smolts produced in all other systems"/>
    <tableColumn id="4" xr3:uid="{00000000-0010-0000-1500-000004000000}" name="Total number of smolts produced"/>
    <tableColumn id="5" xr3:uid="{00000000-0010-0000-1500-000005000000}" name="Stocking densities of pens smolt per m3"/>
    <tableColumn id="6" xr3:uid="{00000000-0010-0000-1500-000006000000}" name="Stocking densities of all other systems smolt per m3"/>
  </tableColumns>
  <tableStyleInfo name="non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table_17" displayName="table_17" ref="A3:B47" totalsRowShown="0">
  <tableColumns count="2">
    <tableColumn id="1" xr3:uid="{00000000-0010-0000-1600-000001000000}" name="Year"/>
    <tableColumn id="2" xr3:uid="{00000000-0010-0000-1600-000002000000}" name="Number of salmon ova produced"/>
  </tableColumns>
  <tableStyleInfo name="non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le_18" displayName="table_18" ref="A3:G46" totalsRowShown="0">
  <tableColumns count="7">
    <tableColumn id="1" xr3:uid="{00000000-0010-0000-1700-000001000000}" name="Year"/>
    <tableColumn id="2" xr3:uid="{00000000-0010-0000-1700-000002000000}" name="Number of ova laid down to hatch in-house broodstock"/>
    <tableColumn id="3" xr3:uid="{00000000-0010-0000-1700-000003000000}" name="Number of ova laid down to hatch out-sourced GB broodstock"/>
    <tableColumn id="4" xr3:uid="{00000000-0010-0000-1700-000004000000}" name="Number of ova laid down to hatch GB wild broodstock"/>
    <tableColumn id="5" xr3:uid="{00000000-0010-0000-1700-000005000000}" name="Number of ova laid down to hatch foreign ova"/>
    <tableColumn id="6" xr3:uid="{00000000-0010-0000-1700-000006000000}" name="Total number of ova laid down to hatch"/>
    <tableColumn id="7" xr3:uid="{00000000-0010-0000-1700-000007000000}" name="Estimate of number of ova to be laid down to hatch"/>
  </tableColumns>
  <tableStyleInfo name="non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table_19" displayName="table_19" ref="A3:E42" totalsRowShown="0">
  <tableColumns count="5">
    <tableColumn id="1" xr3:uid="{00000000-0010-0000-1800-000001000000}" name="Year"/>
    <tableColumn id="2" xr3:uid="{00000000-0010-0000-1800-000002000000}" name="Actual number of smolts put to sea"/>
    <tableColumn id="3" xr3:uid="{00000000-0010-0000-1800-000003000000}" name="Number of smolts produced"/>
    <tableColumn id="4" xr3:uid="{00000000-0010-0000-1800-000004000000}" name="Estimated number of smolts to be produced"/>
    <tableColumn id="5" xr3:uid="{00000000-0010-0000-1800-000005000000}" name="Ratio of ova laid down to smolts produced"/>
  </tableColumns>
  <tableStyleInfo name="non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table_20" displayName="table_20" ref="A3:K42" totalsRowShown="0">
  <tableColumns count="11">
    <tableColumn id="1" xr3:uid="{00000000-0010-0000-1900-000001000000}" name="Year"/>
    <tableColumn id="2" xr3:uid="{00000000-0010-0000-1900-000002000000}" name="Number of sites producing 1000-10000 smolts"/>
    <tableColumn id="3" xr3:uid="{00000000-0010-0000-1900-000003000000}" name="Number of sites producing 11000-25000 smolts"/>
    <tableColumn id="4" xr3:uid="{00000000-0010-0000-1900-000004000000}" name="Number of sites producing 26000-50000 smolts"/>
    <tableColumn id="5" xr3:uid="{00000000-0010-0000-1900-000005000000}" name="Number of sites producing 51000-100000 smolts"/>
    <tableColumn id="6" xr3:uid="{00000000-0010-0000-1900-000006000000}" name="Number of sites producing 101000-250000 smolts"/>
    <tableColumn id="7" xr3:uid="{00000000-0010-0000-1900-000007000000}" name="Number of sites producing 251000-500000 smolts"/>
    <tableColumn id="8" xr3:uid="{00000000-0010-0000-1900-000008000000}" name="Number of sites producing 501000-1000000 smolts"/>
    <tableColumn id="9" xr3:uid="{00000000-0010-0000-1900-000009000000}" name="Number of sites producing more than 1000000 smolts"/>
    <tableColumn id="10" xr3:uid="{00000000-0010-0000-1900-00000A000000}" name="Number of sites in production"/>
    <tableColumn id="11" xr3:uid="{00000000-0010-0000-1900-00000B000000}" name="Total number of smolts produced"/>
  </tableColumns>
  <tableStyleInfo name="non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table_21" displayName="table_21" ref="A3:H255" totalsRowShown="0">
  <tableColumns count="8">
    <tableColumn id="1" xr3:uid="{00000000-0010-0000-1A00-000001000000}" name="Region"/>
    <tableColumn id="2" xr3:uid="{00000000-0010-0000-1A00-000002000000}" name="Year"/>
    <tableColumn id="3" xr3:uid="{00000000-0010-0000-1A00-000003000000}" name="Number of full-time staff"/>
    <tableColumn id="4" xr3:uid="{00000000-0010-0000-1A00-000004000000}" name="Number of part-time staff"/>
    <tableColumn id="5" xr3:uid="{00000000-0010-0000-1A00-000005000000}" name="Number of ova laid down to hatch"/>
    <tableColumn id="6" xr3:uid="{00000000-0010-0000-1A00-000006000000}" name="Number of smolts produced"/>
    <tableColumn id="7" xr3:uid="{00000000-0010-0000-1A00-000007000000}" name="Estimated smolt production plus 1 year"/>
    <tableColumn id="8" xr3:uid="{00000000-0010-0000-1A00-000008000000}" name="Estimated smolt production plus 2 years"/>
  </tableColumns>
  <tableStyleInfo name="non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table_22a" displayName="table_22a" ref="A3:L36" totalsRowShown="0">
  <tableColumns count="12">
    <tableColumn id="1" xr3:uid="{00000000-0010-0000-1B00-000001000000}" name="Import year"/>
    <tableColumn id="2" xr3:uid="{00000000-0010-0000-1B00-000002000000}" name="Number of ova imported from Australia"/>
    <tableColumn id="3" xr3:uid="{00000000-0010-0000-1B00-000003000000}" name="Number of ova imported from Iceland"/>
    <tableColumn id="4" xr3:uid="{00000000-0010-0000-1B00-000004000000}" name="Number of ova imported from Northern Ireland"/>
    <tableColumn id="5" xr3:uid="{00000000-0010-0000-1B00-000005000000}" name="Number of ova imported from Republic of Ireland"/>
    <tableColumn id="6" xr3:uid="{00000000-0010-0000-1B00-000006000000}" name="Number of ova imported from Norway"/>
    <tableColumn id="7" xr3:uid="{00000000-0010-0000-1B00-000007000000}" name="Number of ova imported from USA"/>
    <tableColumn id="8" xr3:uid="{00000000-0010-0000-1B00-000008000000}" name="Total number of ova imported"/>
    <tableColumn id="9" xr3:uid="{00000000-0010-0000-1B00-000009000000}" name="Number of fry parr and smolts imported from Northern Ireland"/>
    <tableColumn id="10" xr3:uid="{00000000-0010-0000-1B00-00000A000000}" name="Number of fry parr and smolts imported from Republic of Ireland"/>
    <tableColumn id="11" xr3:uid="{00000000-0010-0000-1B00-00000B000000}" name="Number of fry parr and smolts imported from Norway"/>
    <tableColumn id="12" xr3:uid="{00000000-0010-0000-1B00-00000C000000}" name="Total number of fry parr and smolts imported "/>
  </tableColumns>
  <tableStyleInfo name="non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table_22b" displayName="table_22b" ref="A3:H35" totalsRowShown="0">
  <tableColumns count="8">
    <tableColumn id="1" xr3:uid="{00000000-0010-0000-1C00-000001000000}" name="Export year"/>
    <tableColumn id="2" xr3:uid="{00000000-0010-0000-1C00-000002000000}" name="Number of farmed origin ova exported to Chile"/>
    <tableColumn id="3" xr3:uid="{00000000-0010-0000-1C00-000003000000}" name="Number of farmed origin ova exported to the EU"/>
    <tableColumn id="4" xr3:uid="{00000000-0010-0000-1C00-000004000000}" name="Number of farmed origin ova exported to Norway"/>
    <tableColumn id="5" xr3:uid="{00000000-0010-0000-1C00-000005000000}" name="Number of farmed origin ova exported to others"/>
    <tableColumn id="6" xr3:uid="{00000000-0010-0000-1C00-000006000000}" name="Total number of farmed origin ova exported"/>
    <tableColumn id="7" xr3:uid="{00000000-0010-0000-1C00-000007000000}" name="Total number of fry parr and smolts exported"/>
    <tableColumn id="8" xr3:uid="{00000000-0010-0000-1C00-000008000000}" name="Total number of wild origin ova exported"/>
  </tableColumns>
  <tableStyleInfo name="non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table_23" displayName="table_23" ref="A3:C43" totalsRowShown="0">
  <tableColumns count="3">
    <tableColumn id="1" xr3:uid="{00000000-0010-0000-1D00-000001000000}" name="Year"/>
    <tableColumn id="2" xr3:uid="{00000000-0010-0000-1D00-000002000000}" name="Number of sites using vaccines"/>
    <tableColumn id="3" xr3:uid="{00000000-0010-0000-1D00-000003000000}" name="Number of fish vaccinated"/>
  </tableColumns>
  <tableStyleInfo name="non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table_24" displayName="table_24" ref="A3:C50" totalsRowShown="0">
  <tableColumns count="3">
    <tableColumn id="1" xr3:uid="{00000000-0010-0000-1E00-000001000000}" name="Year"/>
    <tableColumn id="2" xr3:uid="{00000000-0010-0000-1E00-000002000000}" name="Tonnes"/>
    <tableColumn id="3" xr3:uid="{00000000-0010-0000-1E00-000003000000}" name="Percentage difference"/>
  </tableColumns>
  <tableStyleInfo name="non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table_25" displayName="table_25" ref="A3:F126" totalsRowShown="0">
  <tableColumns count="6">
    <tableColumn id="1" xr3:uid="{00000000-0010-0000-1F00-000001000000}" name="Year class"/>
    <tableColumn id="2" xr3:uid="{00000000-0010-0000-1F00-000002000000}" name="Year of smolt input"/>
    <tableColumn id="3" xr3:uid="{00000000-0010-0000-1F00-000003000000}" name="Year of harvest"/>
    <tableColumn id="4" xr3:uid="{00000000-0010-0000-1F00-000004000000}" name="Number of fish"/>
    <tableColumn id="5" xr3:uid="{00000000-0010-0000-1F00-000005000000}" name="Production in tonnes"/>
    <tableColumn id="6" xr3:uid="{00000000-0010-0000-1F00-000006000000}" name="Mean weight at harvest kg"/>
  </tableColumns>
  <tableStyleInfo name="none"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table_26" displayName="table_26" ref="A3:E85" totalsRowShown="0">
  <tableColumns count="5">
    <tableColumn id="1" xr3:uid="{00000000-0010-0000-2000-000001000000}" name="Year"/>
    <tableColumn id="2" xr3:uid="{00000000-0010-0000-2000-000002000000}" name="Growth stage"/>
    <tableColumn id="3" xr3:uid="{00000000-0010-0000-2000-000003000000}" name="Number of fish"/>
    <tableColumn id="4" xr3:uid="{00000000-0010-0000-2000-000004000000}" name="Tonnes harvested"/>
    <tableColumn id="5" xr3:uid="{00000000-0010-0000-2000-000005000000}" name="Average weight kg"/>
  </tableColumns>
  <tableStyleInfo name="none"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table_27" displayName="table_27" ref="A3:C135" totalsRowShown="0">
  <tableColumns count="3">
    <tableColumn id="1" xr3:uid="{00000000-0010-0000-2100-000001000000}" name="Year"/>
    <tableColumn id="2" xr3:uid="{00000000-0010-0000-2100-000002000000}" name="Growth stage"/>
    <tableColumn id="3" xr3:uid="{00000000-0010-0000-2100-000003000000}" name="Percentage by weight of annual production by growth stage"/>
  </tableColumns>
  <tableStyleInfo name="none"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2000000}" name="table_28" displayName="table_28" ref="A3:Q45" totalsRowShown="0">
  <tableColumns count="17">
    <tableColumn id="1" xr3:uid="{00000000-0010-0000-2200-000001000000}" name="Year of smolt input"/>
    <tableColumn id="2" xr3:uid="{00000000-0010-0000-2200-000002000000}" name="Smolt input"/>
    <tableColumn id="3" xr3:uid="{00000000-0010-0000-2200-000003000000}" name="Year 0 number of fish harvested"/>
    <tableColumn id="4" xr3:uid="{00000000-0010-0000-2200-000004000000}" name="Year 0 weight tonnes"/>
    <tableColumn id="5" xr3:uid="{00000000-0010-0000-2200-000005000000}" name="Year 0 mean weight kg"/>
    <tableColumn id="6" xr3:uid="{00000000-0010-0000-2200-000006000000}" name="Year 0 percentage harvested"/>
    <tableColumn id="7" xr3:uid="{00000000-0010-0000-2200-000007000000}" name="Year 1 number of fish harvested"/>
    <tableColumn id="8" xr3:uid="{00000000-0010-0000-2200-000008000000}" name="Year 1 weight tonnes"/>
    <tableColumn id="9" xr3:uid="{00000000-0010-0000-2200-000009000000}" name="Year 1 mean weight kg"/>
    <tableColumn id="10" xr3:uid="{00000000-0010-0000-2200-00000A000000}" name="Year 1 percentage harvested"/>
    <tableColumn id="11" xr3:uid="{00000000-0010-0000-2200-00000B000000}" name="Year 2 number of fish harvested"/>
    <tableColumn id="12" xr3:uid="{00000000-0010-0000-2200-00000C000000}" name="Year 2 weight tonnes"/>
    <tableColumn id="13" xr3:uid="{00000000-0010-0000-2200-00000D000000}" name="Year 2 mean weight kg"/>
    <tableColumn id="14" xr3:uid="{00000000-0010-0000-2200-00000E000000}" name="Year 2 percentage harvested"/>
    <tableColumn id="15" xr3:uid="{00000000-0010-0000-2200-00000F000000}" name="Total percentage of year class harvested"/>
    <tableColumn id="16" xr3:uid="{00000000-0010-0000-2200-000010000000}" name="Year class weight tonnes"/>
    <tableColumn id="17" xr3:uid="{00000000-0010-0000-2200-000011000000}" name="Yield per smolt kg"/>
  </tableColumns>
  <tableStyleInfo name="none"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3000000}" name="table_29" displayName="table_29" ref="A3:K47" totalsRowShown="0">
  <tableColumns count="11">
    <tableColumn id="1" xr3:uid="{00000000-0010-0000-2300-000001000000}" name="Year"/>
    <tableColumn id="2" xr3:uid="{00000000-0010-0000-2300-000002000000}" name="Number of smolts put to sea s-half"/>
    <tableColumn id="3" xr3:uid="{00000000-0010-0000-2300-000003000000}" name="Number of smolts put to sea s1"/>
    <tableColumn id="4" xr3:uid="{00000000-0010-0000-2300-000004000000}" name="Number of smolts put to sea s1 and half"/>
    <tableColumn id="5" xr3:uid="{00000000-0010-0000-2300-000005000000}" name="Number of smolts put to sea s2"/>
    <tableColumn id="6" xr3:uid="{00000000-0010-0000-2300-000006000000}" name="Total number of smolts put to sea"/>
    <tableColumn id="7" xr3:uid="{00000000-0010-0000-2300-000007000000}" name="Scottish origin %"/>
    <tableColumn id="8" xr3:uid="{00000000-0010-0000-2300-000008000000}" name="English origin number"/>
    <tableColumn id="9" xr3:uid="{00000000-0010-0000-2300-000009000000}" name="English origin %"/>
    <tableColumn id="10" xr3:uid="{00000000-0010-0000-2300-00000A000000}" name="Other origin number"/>
    <tableColumn id="11" xr3:uid="{00000000-0010-0000-2300-00000B000000}" name="Other origin %"/>
  </tableColumns>
  <tableStyleInfo name="none"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table_30" displayName="table_30" ref="A3:N193" totalsRowShown="0">
  <tableColumns count="14">
    <tableColumn id="1" xr3:uid="{00000000-0010-0000-2400-000001000000}" name="Region"/>
    <tableColumn id="2" xr3:uid="{00000000-0010-0000-2400-000002000000}" name="Year"/>
    <tableColumn id="3" xr3:uid="{00000000-0010-0000-2400-000003000000}" name="Number of smolts put to sea"/>
    <tableColumn id="4" xr3:uid="{00000000-0010-0000-2400-000004000000}" name="Year 0 harvest year"/>
    <tableColumn id="5" xr3:uid="{00000000-0010-0000-2400-000005000000}" name="Year 0 harvest number"/>
    <tableColumn id="6" xr3:uid="{00000000-0010-0000-2400-000006000000}" name="Year 0 harvest percentage"/>
    <tableColumn id="7" xr3:uid="{00000000-0010-0000-2400-000007000000}" name="Year 1 harvest year"/>
    <tableColumn id="8" xr3:uid="{00000000-0010-0000-2400-000008000000}" name="Year 1 harvest number"/>
    <tableColumn id="9" xr3:uid="{00000000-0010-0000-2400-000009000000}" name="Year 1 harvest percentage"/>
    <tableColumn id="10" xr3:uid="{00000000-0010-0000-2400-00000A000000}" name="Year 2 harvest_year"/>
    <tableColumn id="11" xr3:uid="{00000000-0010-0000-2400-00000B000000}" name="Year 2 harvest number"/>
    <tableColumn id="12" xr3:uid="{00000000-0010-0000-2400-00000C000000}" name="Year 2 harvest percentage"/>
    <tableColumn id="13" xr3:uid="{00000000-0010-0000-2400-00000D000000}" name="Total_harvest number"/>
    <tableColumn id="14" xr3:uid="{00000000-0010-0000-2400-00000E000000}" name="Total_harvest percentage"/>
  </tableColumns>
  <tableStyleInfo name="none"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table_31" displayName="table_31" ref="A3:I44" totalsRowShown="0">
  <tableColumns count="9">
    <tableColumn id="1" xr3:uid="{00000000-0010-0000-2500-000001000000}" name="Year"/>
    <tableColumn id="2" xr3:uid="{00000000-0010-0000-2500-000002000000}" name="Number of full-time males"/>
    <tableColumn id="3" xr3:uid="{00000000-0010-0000-2500-000003000000}" name="Number of full-time females"/>
    <tableColumn id="4" xr3:uid="{00000000-0010-0000-2500-000004000000}" name="Number of full-time staff"/>
    <tableColumn id="5" xr3:uid="{00000000-0010-0000-2500-000005000000}" name="Number of part-time males"/>
    <tableColumn id="6" xr3:uid="{00000000-0010-0000-2500-000006000000}" name="Number of part-time females"/>
    <tableColumn id="7" xr3:uid="{00000000-0010-0000-2500-000007000000}" name="Number of part-time staff"/>
    <tableColumn id="8" xr3:uid="{00000000-0010-0000-2500-000008000000}" name="Total number of staff"/>
    <tableColumn id="9" xr3:uid="{00000000-0010-0000-2500-000009000000}" name="Productivity tonnes per person"/>
  </tableColumns>
  <tableStyleInfo name="none"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6000000}" name="table_32" displayName="table_32" ref="A3:H45" totalsRowShown="0">
  <tableColumns count="8">
    <tableColumn id="1" xr3:uid="{00000000-0010-0000-2600-000001000000}" name="Year"/>
    <tableColumn id="2" xr3:uid="{00000000-0010-0000-2600-000002000000}" name="Number of seawater tank sites"/>
    <tableColumn id="3" xr3:uid="{00000000-0010-0000-2600-000003000000}" name="Number of seawater pen sites"/>
    <tableColumn id="4" xr3:uid="{00000000-0010-0000-2600-000004000000}" name="Seawater tanks total capacity cubic metres"/>
    <tableColumn id="5" xr3:uid="{00000000-0010-0000-2600-000005000000}" name="Seawater pens total capacity cubic metres"/>
    <tableColumn id="6" xr3:uid="{00000000-0010-0000-2600-000006000000}" name="Seawater tanks production tonnes"/>
    <tableColumn id="7" xr3:uid="{00000000-0010-0000-2600-000007000000}" name="Seawater pens production tonnes"/>
    <tableColumn id="8" xr3:uid="{00000000-0010-0000-2600-000008000000}" name="Pen sites ratio of production kg to cage capacity m3"/>
  </tableColumns>
  <tableStyleInfo name="none"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7000000}" name="table_33" displayName="table_33" ref="A3:C101" totalsRowShown="0">
  <tableColumns count="3">
    <tableColumn id="1" xr3:uid="{00000000-0010-0000-2700-000001000000}" name="Year"/>
    <tableColumn id="2" xr3:uid="{00000000-0010-0000-2700-000002000000}" name="Production grouping tonnes"/>
    <tableColumn id="3" xr3:uid="{00000000-0010-0000-2700-000003000000}" name="Number of sites"/>
  </tableColumns>
  <tableStyleInfo name="none"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table_34" displayName="table_34" ref="A3:F70" totalsRowShown="0">
  <tableColumns count="6">
    <tableColumn id="1" xr3:uid="{00000000-0010-0000-2800-000001000000}" name="Year"/>
    <tableColumn id="2" xr3:uid="{00000000-0010-0000-2800-000002000000}" name="Production category tonnes"/>
    <tableColumn id="3" xr3:uid="{00000000-0010-0000-2800-000003000000}" name="Number of companies"/>
    <tableColumn id="4" xr3:uid="{00000000-0010-0000-2800-000004000000}" name="Total tonnes produced"/>
    <tableColumn id="5" xr3:uid="{00000000-0010-0000-2800-000005000000}" name="Total number of staff"/>
    <tableColumn id="6" xr3:uid="{00000000-0010-0000-2800-000006000000}" name="Productivity tonnes per person"/>
  </tableColumns>
  <tableStyleInfo name="none"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9000000}" name="table_35" displayName="table_35" ref="A3:N225" totalsRowShown="0">
  <tableColumns count="14">
    <tableColumn id="1" xr3:uid="{00000000-0010-0000-2900-000001000000}" name="Region"/>
    <tableColumn id="2" xr3:uid="{00000000-0010-0000-2900-000002000000}" name="Year"/>
    <tableColumn id="3" xr3:uid="{00000000-0010-0000-2900-000003000000}" name="Number of full-time staff"/>
    <tableColumn id="4" xr3:uid="{00000000-0010-0000-2900-000004000000}" name="Number of part-time staff"/>
    <tableColumn id="5" xr3:uid="{00000000-0010-0000-2900-000005000000}" name="Annual production tonnes"/>
    <tableColumn id="6" xr3:uid="{00000000-0010-0000-2900-000006000000}" name="Productivity tonnes/person"/>
    <tableColumn id="7" xr3:uid="{00000000-0010-0000-2900-000007000000}" name="Year of input tonnes"/>
    <tableColumn id="8" xr3:uid="{00000000-0010-0000-2900-000008000000}" name="Year of input mean weight kg"/>
    <tableColumn id="9" xr3:uid="{00000000-0010-0000-2900-000009000000}" name="Grilse tonnes"/>
    <tableColumn id="10" xr3:uid="{00000000-0010-0000-2900-00000A000000}" name="Grilse mean weight kg"/>
    <tableColumn id="11" xr3:uid="{00000000-0010-0000-2900-00000B000000}" name="Pre-salmon tonnes"/>
    <tableColumn id="12" xr3:uid="{00000000-0010-0000-2900-00000C000000}" name="Pre-salmon mean weight kg"/>
    <tableColumn id="13" xr3:uid="{00000000-0010-0000-2900-00000D000000}" name="Salmon tonnes"/>
    <tableColumn id="14" xr3:uid="{00000000-0010-0000-2900-00000E000000}" name="salmon_mean_weight_kg"/>
  </tableColumns>
  <tableStyleInfo name="none"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A000000}" name="table_36" displayName="table_36" ref="A3:G41" totalsRowShown="0">
  <tableColumns count="7">
    <tableColumn id="1" xr3:uid="{00000000-0010-0000-2A00-000001000000}" name="Year"/>
    <tableColumn id="2" xr3:uid="{00000000-0010-0000-2A00-000002000000}" name="Number of producing businesses"/>
    <tableColumn id="3" xr3:uid="{00000000-0010-0000-2A00-000003000000}" name="Number of non-producing businesses"/>
    <tableColumn id="4" xr3:uid="{00000000-0010-0000-2A00-000004000000}" name="Total number of businesses"/>
    <tableColumn id="5" xr3:uid="{00000000-0010-0000-2A00-000005000000}" name="Number of producing sites"/>
    <tableColumn id="6" xr3:uid="{00000000-0010-0000-2A00-000006000000}" name="Number of non-producing sites"/>
    <tableColumn id="7" xr3:uid="{00000000-0010-0000-2A00-000007000000}" name="Total number of sites"/>
  </tableColumns>
  <tableStyleInfo name="none"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B000000}" name="table_37" displayName="table_37" ref="A3:H36" totalsRowShown="0">
  <tableColumns count="8">
    <tableColumn id="1" xr3:uid="{00000000-0010-0000-2B00-000001000000}" name="Year"/>
    <tableColumn id="2" xr3:uid="{00000000-0010-0000-2B00-000002000000}" name="Fallow period 0 weeks"/>
    <tableColumn id="3" xr3:uid="{00000000-0010-0000-2B00-000003000000}" name="Fallow period 4 weeks"/>
    <tableColumn id="4" xr3:uid="{00000000-0010-0000-2B00-000004000000}" name="Fallow period 4-8 weeks"/>
    <tableColumn id="5" xr3:uid="{00000000-0010-0000-2B00-000005000000}" name="Fallow period 9-26 weeks"/>
    <tableColumn id="6" xr3:uid="{00000000-0010-0000-2B00-000006000000}" name="Fallow period 27-51 weeks"/>
    <tableColumn id="7" xr3:uid="{00000000-0010-0000-2B00-000007000000}" name="Fallow period 52 weeks"/>
    <tableColumn id="8" xr3:uid="{00000000-0010-0000-2B00-000008000000}" name="Number of seawater pens"/>
  </tableColumns>
  <tableStyleInfo name="none"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C000000}" name="table_38" displayName="table_38" ref="A3:B43" totalsRowShown="0">
  <tableColumns count="2">
    <tableColumn id="1" xr3:uid="{00000000-0010-0000-2C00-000001000000}" name="Year"/>
    <tableColumn id="2" xr3:uid="{00000000-0010-0000-2C00-000002000000}" name="Number of broodstock sites"/>
  </tableColumns>
  <tableStyleInfo name="none"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D000000}" name="table_39" displayName="table_39" ref="A3:D19" totalsRowShown="0">
  <tableColumns count="4">
    <tableColumn id="1" xr3:uid="{00000000-0010-0000-2D00-000001000000}" name="Year"/>
    <tableColumn id="2" xr3:uid="{00000000-0010-0000-2D00-000002000000}" name="Number of active pen sites"/>
    <tableColumn id="3" xr3:uid="{00000000-0010-0000-2D00-000003000000}" name="Number of pen sites certified as organic"/>
    <tableColumn id="4" xr3:uid="{00000000-0010-0000-2D00-000004000000}" name="Organic production tonnes"/>
  </tableColumns>
  <tableStyleInfo name="none"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2E000000}" name="table_40" displayName="table_40" ref="A3:E219" totalsRowShown="0">
  <tableColumns count="5">
    <tableColumn id="1" xr3:uid="{00000000-0010-0000-2E00-000001000000}" name="Year"/>
    <tableColumn id="2" xr3:uid="{00000000-0010-0000-2E00-000002000000}" name="Species"/>
    <tableColumn id="3" xr3:uid="{00000000-0010-0000-2E00-000003000000}" name="Number of businesses"/>
    <tableColumn id="4" xr3:uid="{00000000-0010-0000-2E00-000004000000}" name="Number of sites"/>
    <tableColumn id="5" xr3:uid="{00000000-0010-0000-2E00-000005000000}" name="Production tonnage"/>
  </tableColumns>
  <tableStyleInfo name="none"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2F000000}" name="table_41" displayName="table_41" ref="A3:H30" totalsRowShown="0">
  <tableColumns count="8">
    <tableColumn id="1" xr3:uid="{00000000-0010-0000-2F00-000001000000}" name="Year"/>
    <tableColumn id="2" xr3:uid="{00000000-0010-0000-2F00-000002000000}" name="Number of full-time male staff"/>
    <tableColumn id="3" xr3:uid="{00000000-0010-0000-2F00-000003000000}" name="Number of full-time female staff"/>
    <tableColumn id="4" xr3:uid="{00000000-0010-0000-2F00-000004000000}" name="Total full-time staff"/>
    <tableColumn id="5" xr3:uid="{00000000-0010-0000-2F00-000005000000}" name="Number of part-time male staff"/>
    <tableColumn id="6" xr3:uid="{00000000-0010-0000-2F00-000006000000}" name="Number of part-time female staff"/>
    <tableColumn id="7" xr3:uid="{00000000-0010-0000-2F00-000007000000}" name="Total part-time staff"/>
    <tableColumn id="8" xr3:uid="{00000000-0010-0000-2F00-000008000000}" name="Total staff"/>
  </tableColumns>
  <tableStyleInfo name="none"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0000000}" name="table_42" displayName="table_42" ref="A3:C36" totalsRowShown="0">
  <tableColumns count="3">
    <tableColumn id="1" xr3:uid="{00000000-0010-0000-3000-000001000000}" name="Year"/>
    <tableColumn id="2" xr3:uid="{00000000-0010-0000-3000-000002000000}" name="Species"/>
    <tableColumn id="3" xr3:uid="{00000000-0010-0000-3000-000003000000}" name="Number of cleaner fish produced"/>
  </tableColumns>
  <tableStyleInfo name="none"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1000000}" name="table_43" displayName="table_43" ref="A3:E219" totalsRowShown="0">
  <tableColumns count="5">
    <tableColumn id="1" xr3:uid="{00000000-0010-0000-3100-000001000000}" name="Year"/>
    <tableColumn id="2" xr3:uid="{00000000-0010-0000-3100-000002000000}" name="Species"/>
    <tableColumn id="3" xr3:uid="{00000000-0010-0000-3100-000003000000}" name="Number of own broodstock ova"/>
    <tableColumn id="4" xr3:uid="{00000000-0010-0000-3100-000004000000}" name="Number of other GB broodstock ova"/>
    <tableColumn id="5" xr3:uid="{00000000-0010-0000-3100-000005000000}" name="Number of foreign ova"/>
  </tableColumns>
  <tableStyleInfo name="none"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2000000}" name="table_44" displayName="table_44" ref="A3:D165" totalsRowShown="0">
  <tableColumns count="4">
    <tableColumn id="1" xr3:uid="{00000000-0010-0000-3200-000001000000}" name="Year"/>
    <tableColumn id="2" xr3:uid="{00000000-0010-0000-3200-000002000000}" name="Species"/>
    <tableColumn id="3" xr3:uid="{00000000-0010-0000-3200-000003000000}" name="Number of small fish bought"/>
    <tableColumn id="4" xr3:uid="{00000000-0010-0000-3200-000004000000}" name="Number of small fish sold"/>
  </tableColumns>
  <tableStyleInfo name="none"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3000000}" name="table_45" displayName="table_45" ref="A3:D63" totalsRowShown="0">
  <tableColumns count="4">
    <tableColumn id="1" xr3:uid="{00000000-0010-0000-3300-000001000000}" name="Year"/>
    <tableColumn id="2" xr3:uid="{00000000-0010-0000-3300-000002000000}" name="Scottish Marine Region"/>
    <tableColumn id="3" xr3:uid="{00000000-0010-0000-3300-000003000000}" name="Atlantic salmon production tonnage"/>
    <tableColumn id="4" xr3:uid="{00000000-0010-0000-3300-000004000000}" name="Atlantic salmon production value gbp"/>
  </tableColumns>
  <tableStyleInfo name="none"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4000000}" name="table_46" displayName="table_46" ref="A3:D97" totalsRowShown="0">
  <tableColumns count="4">
    <tableColumn id="1" xr3:uid="{00000000-0010-0000-3400-000001000000}" name="Year"/>
    <tableColumn id="2" xr3:uid="{00000000-0010-0000-3400-000002000000}" name="Species escaped"/>
    <tableColumn id="3" xr3:uid="{00000000-0010-0000-3400-000003000000}" name="Number of fish escaped"/>
    <tableColumn id="4" xr3:uid="{00000000-0010-0000-3400-000004000000}" name="Number of incidents that led to escape"/>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showGridLines="0" tabSelected="1" workbookViewId="0"/>
  </sheetViews>
  <sheetFormatPr defaultColWidth="11.42578125" defaultRowHeight="15" x14ac:dyDescent="0.25"/>
  <cols>
    <col min="1" max="1" width="100.7109375" customWidth="1"/>
  </cols>
  <sheetData>
    <row r="1" spans="1:1" ht="21" customHeight="1" x14ac:dyDescent="0.25">
      <c r="A1" s="1" t="s">
        <v>0</v>
      </c>
    </row>
    <row r="2" spans="1:1" ht="25.5" customHeight="1" x14ac:dyDescent="0.25">
      <c r="A2" s="3" t="s">
        <v>1</v>
      </c>
    </row>
    <row r="3" spans="1:1" ht="25.5" customHeight="1" x14ac:dyDescent="0.25">
      <c r="A3" s="2" t="s">
        <v>2</v>
      </c>
    </row>
    <row r="4" spans="1:1" ht="26.25" x14ac:dyDescent="0.25">
      <c r="A4" s="3" t="s">
        <v>3</v>
      </c>
    </row>
    <row r="5" spans="1:1" x14ac:dyDescent="0.25">
      <c r="A5" s="3" t="s">
        <v>4</v>
      </c>
    </row>
    <row r="6" spans="1:1" x14ac:dyDescent="0.25">
      <c r="A6" s="3" t="s">
        <v>5</v>
      </c>
    </row>
    <row r="7" spans="1:1" ht="25.5" customHeight="1" x14ac:dyDescent="0.25">
      <c r="A7" s="2" t="s">
        <v>6</v>
      </c>
    </row>
    <row r="8" spans="1:1" x14ac:dyDescent="0.25">
      <c r="A8" s="3" t="s">
        <v>7</v>
      </c>
    </row>
    <row r="9" spans="1:1" ht="25.5" customHeight="1" x14ac:dyDescent="0.25">
      <c r="A9" s="2" t="s">
        <v>8</v>
      </c>
    </row>
    <row r="10" spans="1:1" x14ac:dyDescent="0.25">
      <c r="A10" s="3"/>
    </row>
    <row r="11" spans="1:1" x14ac:dyDescent="0.25">
      <c r="A11" s="3"/>
    </row>
    <row r="12" spans="1:1" x14ac:dyDescent="0.25">
      <c r="A12" s="3"/>
    </row>
    <row r="13" spans="1:1" ht="25.5" customHeight="1" x14ac:dyDescent="0.25">
      <c r="A13" s="2"/>
    </row>
    <row r="14" spans="1:1" x14ac:dyDescent="0.25">
      <c r="A14" s="3"/>
    </row>
    <row r="15" spans="1:1" x14ac:dyDescent="0.25">
      <c r="A15" s="3"/>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5"/>
  <sheetViews>
    <sheetView workbookViewId="0"/>
  </sheetViews>
  <sheetFormatPr defaultColWidth="11.42578125" defaultRowHeight="15" x14ac:dyDescent="0.25"/>
  <cols>
    <col min="1" max="1" width="16.140625" customWidth="1"/>
    <col min="2" max="2" width="120.7109375" customWidth="1"/>
  </cols>
  <sheetData>
    <row r="1" spans="1:2" ht="21" customHeight="1" x14ac:dyDescent="0.25">
      <c r="A1" s="1" t="s">
        <v>9</v>
      </c>
    </row>
    <row r="2" spans="1:2" ht="30" customHeight="1" x14ac:dyDescent="0.25">
      <c r="A2" s="4" t="s">
        <v>86</v>
      </c>
      <c r="B2" s="4" t="s">
        <v>87</v>
      </c>
    </row>
    <row r="3" spans="1:2" x14ac:dyDescent="0.25">
      <c r="A3" s="11" t="str">
        <f>HYPERLINK("#'Notes_table'!A1", "Notes table")</f>
        <v>Notes table</v>
      </c>
      <c r="B3" s="5" t="s">
        <v>10</v>
      </c>
    </row>
    <row r="4" spans="1:2" ht="25.5" customHeight="1" x14ac:dyDescent="0.25">
      <c r="A4" s="11" t="str">
        <f>HYPERLINK("#'Table_1a'!A1", "Table 1a.")</f>
        <v>Table 1a.</v>
      </c>
      <c r="B4" s="5" t="s">
        <v>88</v>
      </c>
    </row>
    <row r="5" spans="1:2" x14ac:dyDescent="0.25">
      <c r="A5" s="11" t="str">
        <f>HYPERLINK("#'Table_1b'!A1", "Table 1b.")</f>
        <v>Table 1b.</v>
      </c>
      <c r="B5" s="5" t="s">
        <v>89</v>
      </c>
    </row>
    <row r="6" spans="1:2" x14ac:dyDescent="0.25">
      <c r="A6" s="11" t="str">
        <f>HYPERLINK("#'Table_1c'!A1", "Table 1c.")</f>
        <v>Table 1c.</v>
      </c>
      <c r="B6" s="5" t="s">
        <v>90</v>
      </c>
    </row>
    <row r="7" spans="1:2" ht="25.5" customHeight="1" x14ac:dyDescent="0.25">
      <c r="A7" s="11" t="str">
        <f>HYPERLINK("#'Table_2'!A1", "Table 2.")</f>
        <v>Table 2.</v>
      </c>
      <c r="B7" s="5" t="s">
        <v>91</v>
      </c>
    </row>
    <row r="8" spans="1:2" x14ac:dyDescent="0.25">
      <c r="A8" s="11" t="str">
        <f>HYPERLINK("#'Table_3'!A1", "Table 3.")</f>
        <v>Table 3.</v>
      </c>
      <c r="B8" s="5" t="s">
        <v>92</v>
      </c>
    </row>
    <row r="9" spans="1:2" x14ac:dyDescent="0.25">
      <c r="A9" s="11" t="str">
        <f>HYPERLINK("#'Table_4'!A1", "Table 4.")</f>
        <v>Table 4.</v>
      </c>
      <c r="B9" s="5" t="s">
        <v>93</v>
      </c>
    </row>
    <row r="10" spans="1:2" x14ac:dyDescent="0.25">
      <c r="A10" s="11" t="str">
        <f>HYPERLINK("#'Table_5'!A1", "Table 5.")</f>
        <v>Table 5.</v>
      </c>
      <c r="B10" s="5" t="s">
        <v>94</v>
      </c>
    </row>
    <row r="11" spans="1:2" x14ac:dyDescent="0.25">
      <c r="A11" s="11" t="str">
        <f>HYPERLINK("#'Table_6'!A1", "Table 6.")</f>
        <v>Table 6.</v>
      </c>
      <c r="B11" s="5" t="s">
        <v>95</v>
      </c>
    </row>
    <row r="12" spans="1:2" ht="25.5" customHeight="1" x14ac:dyDescent="0.25">
      <c r="A12" s="11" t="str">
        <f>HYPERLINK("#'Table_7'!A1", "Table 7.")</f>
        <v>Table 7.</v>
      </c>
      <c r="B12" s="5" t="s">
        <v>96</v>
      </c>
    </row>
    <row r="13" spans="1:2" x14ac:dyDescent="0.25">
      <c r="A13" s="11" t="str">
        <f>HYPERLINK("#'Table_8'!A1", "Table 8.")</f>
        <v>Table 8.</v>
      </c>
      <c r="B13" s="5" t="s">
        <v>97</v>
      </c>
    </row>
    <row r="14" spans="1:2" x14ac:dyDescent="0.25">
      <c r="A14" s="11" t="str">
        <f>HYPERLINK("#'Table_9a'!A1", "Table 9a.")</f>
        <v>Table 9a.</v>
      </c>
      <c r="B14" s="5" t="s">
        <v>98</v>
      </c>
    </row>
    <row r="15" spans="1:2" x14ac:dyDescent="0.25">
      <c r="A15" s="11" t="str">
        <f>HYPERLINK("#'Table_9b'!A1", "Table 9b.")</f>
        <v>Table 9b.</v>
      </c>
      <c r="B15" s="5" t="s">
        <v>99</v>
      </c>
    </row>
    <row r="16" spans="1:2" x14ac:dyDescent="0.25">
      <c r="A16" s="11" t="str">
        <f>HYPERLINK("#'Table_9c'!A1", "Table 9c.")</f>
        <v>Table 9c.</v>
      </c>
      <c r="B16" s="5" t="s">
        <v>100</v>
      </c>
    </row>
    <row r="17" spans="1:2" ht="25.5" customHeight="1" x14ac:dyDescent="0.25">
      <c r="A17" s="11" t="str">
        <f>HYPERLINK("#'Table_10'!A1", "Table 10.")</f>
        <v>Table 10.</v>
      </c>
      <c r="B17" s="5" t="s">
        <v>101</v>
      </c>
    </row>
    <row r="18" spans="1:2" x14ac:dyDescent="0.25">
      <c r="A18" s="11" t="str">
        <f>HYPERLINK("#'Table_11'!A1", "Table 11.")</f>
        <v>Table 11.</v>
      </c>
      <c r="B18" s="5" t="s">
        <v>102</v>
      </c>
    </row>
    <row r="19" spans="1:2" x14ac:dyDescent="0.25">
      <c r="A19" s="11" t="str">
        <f>HYPERLINK("#'Table_12'!A1", "Table 12.")</f>
        <v>Table 12.</v>
      </c>
      <c r="B19" s="5" t="s">
        <v>103</v>
      </c>
    </row>
    <row r="20" spans="1:2" x14ac:dyDescent="0.25">
      <c r="A20" s="11" t="str">
        <f>HYPERLINK("#'Table_13'!A1", "Table 13.")</f>
        <v>Table 13.</v>
      </c>
      <c r="B20" s="5" t="s">
        <v>104</v>
      </c>
    </row>
    <row r="21" spans="1:2" x14ac:dyDescent="0.25">
      <c r="A21" s="11" t="str">
        <f>HYPERLINK("#'Table_14'!A1", "Table 14.")</f>
        <v>Table 14.</v>
      </c>
      <c r="B21" s="5" t="s">
        <v>105</v>
      </c>
    </row>
    <row r="22" spans="1:2" ht="25.5" customHeight="1" x14ac:dyDescent="0.25">
      <c r="A22" s="11" t="str">
        <f>HYPERLINK("#'Table_15'!A1", "Table 15.")</f>
        <v>Table 15.</v>
      </c>
      <c r="B22" s="5" t="s">
        <v>106</v>
      </c>
    </row>
    <row r="23" spans="1:2" x14ac:dyDescent="0.25">
      <c r="A23" s="11" t="str">
        <f>HYPERLINK("#'Table_16'!A1", "Table 16.")</f>
        <v>Table 16.</v>
      </c>
      <c r="B23" s="5" t="s">
        <v>107</v>
      </c>
    </row>
    <row r="24" spans="1:2" x14ac:dyDescent="0.25">
      <c r="A24" s="11" t="str">
        <f>HYPERLINK("#'Table_17'!A1", "Table 17.")</f>
        <v>Table 17.</v>
      </c>
      <c r="B24" s="5" t="s">
        <v>108</v>
      </c>
    </row>
    <row r="25" spans="1:2" ht="25.5" customHeight="1" x14ac:dyDescent="0.25">
      <c r="A25" s="11" t="str">
        <f>HYPERLINK("#'Table_18'!A1", "Table 18.")</f>
        <v>Table 18.</v>
      </c>
      <c r="B25" s="5" t="s">
        <v>109</v>
      </c>
    </row>
    <row r="26" spans="1:2" x14ac:dyDescent="0.25">
      <c r="A26" s="11" t="str">
        <f>HYPERLINK("#'Table_19'!A1", "Table 19.")</f>
        <v>Table 19.</v>
      </c>
      <c r="B26" s="5" t="s">
        <v>110</v>
      </c>
    </row>
    <row r="27" spans="1:2" x14ac:dyDescent="0.25">
      <c r="A27" s="11" t="str">
        <f>HYPERLINK("#'Table_20'!A1", "Table 20.")</f>
        <v>Table 20.</v>
      </c>
      <c r="B27" s="5" t="s">
        <v>111</v>
      </c>
    </row>
    <row r="28" spans="1:2" ht="25.5" customHeight="1" x14ac:dyDescent="0.25">
      <c r="A28" s="11" t="str">
        <f>HYPERLINK("#'Table_21'!A1", "Table 21.")</f>
        <v>Table 21.</v>
      </c>
      <c r="B28" s="5" t="s">
        <v>112</v>
      </c>
    </row>
    <row r="29" spans="1:2" x14ac:dyDescent="0.25">
      <c r="A29" s="11" t="str">
        <f>HYPERLINK("#'Table_22a'!A1", "Table 22a.")</f>
        <v>Table 22a.</v>
      </c>
      <c r="B29" s="5" t="s">
        <v>113</v>
      </c>
    </row>
    <row r="30" spans="1:2" x14ac:dyDescent="0.25">
      <c r="A30" s="11" t="str">
        <f>HYPERLINK("#'Table_22b'!A1", "Table 22b.")</f>
        <v>Table 22b.</v>
      </c>
      <c r="B30" s="5" t="s">
        <v>114</v>
      </c>
    </row>
    <row r="31" spans="1:2" x14ac:dyDescent="0.25">
      <c r="A31" s="11" t="str">
        <f>HYPERLINK("#'Table_23'!A1", "Table 23.")</f>
        <v>Table 23.</v>
      </c>
      <c r="B31" s="5" t="s">
        <v>115</v>
      </c>
    </row>
    <row r="32" spans="1:2" x14ac:dyDescent="0.25">
      <c r="A32" s="11" t="str">
        <f>HYPERLINK("#'Table_24'!A1", "Table 24.")</f>
        <v>Table 24.</v>
      </c>
      <c r="B32" s="5" t="s">
        <v>116</v>
      </c>
    </row>
    <row r="33" spans="1:2" x14ac:dyDescent="0.25">
      <c r="A33" s="11" t="str">
        <f>HYPERLINK("#'Table_25'!A1", "Table 25.")</f>
        <v>Table 25.</v>
      </c>
      <c r="B33" s="5" t="s">
        <v>117</v>
      </c>
    </row>
    <row r="34" spans="1:2" x14ac:dyDescent="0.25">
      <c r="A34" s="11" t="str">
        <f>HYPERLINK("#'Table_26'!A1", "Table 26.")</f>
        <v>Table 26.</v>
      </c>
      <c r="B34" s="5" t="s">
        <v>118</v>
      </c>
    </row>
    <row r="35" spans="1:2" x14ac:dyDescent="0.25">
      <c r="A35" s="11" t="str">
        <f>HYPERLINK("#'Table_27'!A1", "Table 27.")</f>
        <v>Table 27.</v>
      </c>
      <c r="B35" s="5" t="s">
        <v>119</v>
      </c>
    </row>
    <row r="36" spans="1:2" x14ac:dyDescent="0.25">
      <c r="A36" s="11" t="str">
        <f>HYPERLINK("#'Table_28'!A1", "Table 28.")</f>
        <v>Table 28.</v>
      </c>
      <c r="B36" s="5" t="s">
        <v>120</v>
      </c>
    </row>
    <row r="37" spans="1:2" x14ac:dyDescent="0.25">
      <c r="A37" s="11" t="str">
        <f>HYPERLINK("#'Table_29'!A1", "Table 29.")</f>
        <v>Table 29.</v>
      </c>
      <c r="B37" s="5" t="s">
        <v>121</v>
      </c>
    </row>
    <row r="38" spans="1:2" ht="25.5" customHeight="1" x14ac:dyDescent="0.25">
      <c r="A38" s="11" t="str">
        <f>HYPERLINK("#'Table_30'!A1", "Table 30.")</f>
        <v>Table 30.</v>
      </c>
      <c r="B38" s="5" t="s">
        <v>122</v>
      </c>
    </row>
    <row r="39" spans="1:2" x14ac:dyDescent="0.25">
      <c r="A39" s="11" t="str">
        <f>HYPERLINK("#'Table_31'!A1", "Table 31.")</f>
        <v>Table 31.</v>
      </c>
      <c r="B39" s="5" t="s">
        <v>123</v>
      </c>
    </row>
    <row r="40" spans="1:2" x14ac:dyDescent="0.25">
      <c r="A40" s="11" t="str">
        <f>HYPERLINK("#'Table_32'!A1", "Table 32.")</f>
        <v>Table 32.</v>
      </c>
      <c r="B40" s="5" t="s">
        <v>124</v>
      </c>
    </row>
    <row r="41" spans="1:2" x14ac:dyDescent="0.25">
      <c r="A41" s="11" t="str">
        <f>HYPERLINK("#'Table_33'!A1", "Table 33.")</f>
        <v>Table 33.</v>
      </c>
      <c r="B41" s="5" t="s">
        <v>125</v>
      </c>
    </row>
    <row r="42" spans="1:2" ht="25.5" customHeight="1" x14ac:dyDescent="0.25">
      <c r="A42" s="11" t="str">
        <f>HYPERLINK("#'Table_34'!A1", "Table 34.")</f>
        <v>Table 34.</v>
      </c>
      <c r="B42" s="5" t="s">
        <v>126</v>
      </c>
    </row>
    <row r="43" spans="1:2" x14ac:dyDescent="0.25">
      <c r="A43" s="11" t="str">
        <f>HYPERLINK("#'Table_35'!A1", "Table 35.")</f>
        <v>Table 35.</v>
      </c>
      <c r="B43" s="5" t="s">
        <v>127</v>
      </c>
    </row>
    <row r="44" spans="1:2" x14ac:dyDescent="0.25">
      <c r="A44" s="11" t="str">
        <f>HYPERLINK("#'Table_36'!A1", "Table 36.")</f>
        <v>Table 36.</v>
      </c>
      <c r="B44" s="5" t="s">
        <v>128</v>
      </c>
    </row>
    <row r="45" spans="1:2" ht="25.5" customHeight="1" x14ac:dyDescent="0.25">
      <c r="A45" s="11" t="str">
        <f>HYPERLINK("#'Table_37'!A1", "Table 37.")</f>
        <v>Table 37.</v>
      </c>
      <c r="B45" s="5" t="s">
        <v>129</v>
      </c>
    </row>
    <row r="46" spans="1:2" x14ac:dyDescent="0.25">
      <c r="A46" s="11" t="str">
        <f>HYPERLINK("#'Table_38'!A1", "Table 38.")</f>
        <v>Table 38.</v>
      </c>
      <c r="B46" s="5" t="s">
        <v>130</v>
      </c>
    </row>
    <row r="47" spans="1:2" x14ac:dyDescent="0.25">
      <c r="A47" s="11" t="str">
        <f>HYPERLINK("#'Table_39'!A1", "Table 39.")</f>
        <v>Table 39.</v>
      </c>
      <c r="B47" s="5" t="s">
        <v>131</v>
      </c>
    </row>
    <row r="48" spans="1:2" x14ac:dyDescent="0.25">
      <c r="A48" s="11" t="str">
        <f>HYPERLINK("#'Table_40'!A1", "Table 40.")</f>
        <v>Table 40.</v>
      </c>
      <c r="B48" s="5" t="s">
        <v>132</v>
      </c>
    </row>
    <row r="49" spans="1:2" x14ac:dyDescent="0.25">
      <c r="A49" s="11" t="str">
        <f>HYPERLINK("#'Table_41'!A1", "Table 41.")</f>
        <v>Table 41.</v>
      </c>
      <c r="B49" s="5" t="s">
        <v>133</v>
      </c>
    </row>
    <row r="50" spans="1:2" ht="25.5" customHeight="1" x14ac:dyDescent="0.25">
      <c r="A50" s="11" t="str">
        <f>HYPERLINK("#'Table_42'!A1", "Table 42.")</f>
        <v>Table 42.</v>
      </c>
      <c r="B50" s="5" t="s">
        <v>134</v>
      </c>
    </row>
    <row r="51" spans="1:2" x14ac:dyDescent="0.25">
      <c r="A51" s="11" t="str">
        <f>HYPERLINK("#'Table_43'!A1", "Table 43.")</f>
        <v>Table 43.</v>
      </c>
      <c r="B51" s="5" t="s">
        <v>135</v>
      </c>
    </row>
    <row r="52" spans="1:2" x14ac:dyDescent="0.25">
      <c r="A52" s="11" t="str">
        <f>HYPERLINK("#'Table_44'!A1", "Table 44.")</f>
        <v>Table 44.</v>
      </c>
      <c r="B52" s="5" t="s">
        <v>136</v>
      </c>
    </row>
    <row r="53" spans="1:2" x14ac:dyDescent="0.25">
      <c r="A53" s="11" t="str">
        <f>HYPERLINK("#'Table_45'!A1", "Table 45.")</f>
        <v>Table 45.</v>
      </c>
      <c r="B53" s="5" t="s">
        <v>137</v>
      </c>
    </row>
    <row r="54" spans="1:2" ht="25.5" customHeight="1" x14ac:dyDescent="0.25">
      <c r="A54" s="11" t="str">
        <f>HYPERLINK("#'Table_46'!A1", "Table 46.")</f>
        <v>Table 46.</v>
      </c>
      <c r="B54" s="5" t="s">
        <v>138</v>
      </c>
    </row>
    <row r="55" spans="1:2" ht="25.5" customHeight="1" x14ac:dyDescent="0.25"/>
    <row r="58" spans="1:2" ht="25.5" customHeight="1" x14ac:dyDescent="0.25"/>
    <row r="61" spans="1:2" ht="25.5" customHeight="1" x14ac:dyDescent="0.25"/>
    <row r="62" spans="1:2" ht="25.5" customHeight="1" x14ac:dyDescent="0.25"/>
    <row r="65" ht="25.5" customHeight="1" x14ac:dyDescent="0.25"/>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workbookViewId="0"/>
  </sheetViews>
  <sheetFormatPr defaultColWidth="11.42578125" defaultRowHeight="15" x14ac:dyDescent="0.25"/>
  <cols>
    <col min="1" max="1" width="16.140625" customWidth="1"/>
    <col min="2" max="2" width="60.7109375" customWidth="1"/>
  </cols>
  <sheetData>
    <row r="1" spans="1:2" ht="21" customHeight="1" x14ac:dyDescent="0.25">
      <c r="A1" s="1" t="s">
        <v>10</v>
      </c>
    </row>
    <row r="2" spans="1:2" ht="30" customHeight="1" x14ac:dyDescent="0.25">
      <c r="A2" s="4" t="s">
        <v>139</v>
      </c>
      <c r="B2" s="4" t="s">
        <v>140</v>
      </c>
    </row>
    <row r="3" spans="1:2" ht="75" customHeight="1" x14ac:dyDescent="0.25">
      <c r="A3" s="6">
        <v>1</v>
      </c>
      <c r="B3" s="7" t="s">
        <v>141</v>
      </c>
    </row>
    <row r="4" spans="1:2" ht="75" customHeight="1" x14ac:dyDescent="0.25">
      <c r="A4" s="6">
        <v>2</v>
      </c>
      <c r="B4" s="7" t="s">
        <v>142</v>
      </c>
    </row>
    <row r="5" spans="1:2" ht="75" customHeight="1" x14ac:dyDescent="0.25">
      <c r="A5" s="6">
        <v>3</v>
      </c>
      <c r="B5" s="7" t="s">
        <v>143</v>
      </c>
    </row>
    <row r="6" spans="1:2" ht="75" customHeight="1" x14ac:dyDescent="0.25">
      <c r="A6" s="6">
        <v>4</v>
      </c>
      <c r="B6" s="7" t="s">
        <v>144</v>
      </c>
    </row>
    <row r="7" spans="1:2" ht="75" customHeight="1" x14ac:dyDescent="0.25">
      <c r="A7" s="6">
        <v>5</v>
      </c>
      <c r="B7" s="7" t="s">
        <v>145</v>
      </c>
    </row>
    <row r="8" spans="1:2" ht="75" customHeight="1" x14ac:dyDescent="0.25">
      <c r="A8" s="6">
        <v>6</v>
      </c>
      <c r="B8" s="7" t="s">
        <v>146</v>
      </c>
    </row>
    <row r="9" spans="1:2" ht="75" customHeight="1" x14ac:dyDescent="0.25">
      <c r="A9" s="6">
        <v>7</v>
      </c>
      <c r="B9" s="7" t="s">
        <v>147</v>
      </c>
    </row>
    <row r="10" spans="1:2" ht="75" customHeight="1" x14ac:dyDescent="0.25">
      <c r="A10" s="6">
        <v>8</v>
      </c>
      <c r="B10" s="7" t="s">
        <v>148</v>
      </c>
    </row>
    <row r="11" spans="1:2" ht="75" customHeight="1" x14ac:dyDescent="0.25">
      <c r="A11" s="6">
        <v>9</v>
      </c>
      <c r="B11" s="7" t="s">
        <v>149</v>
      </c>
    </row>
    <row r="12" spans="1:2" ht="75" customHeight="1" x14ac:dyDescent="0.25">
      <c r="A12" s="6">
        <v>10</v>
      </c>
      <c r="B12" s="7" t="s">
        <v>150</v>
      </c>
    </row>
    <row r="13" spans="1:2" ht="75" customHeight="1" x14ac:dyDescent="0.25">
      <c r="A13" s="6">
        <v>11</v>
      </c>
      <c r="B13" s="7" t="s">
        <v>151</v>
      </c>
    </row>
    <row r="14" spans="1:2" ht="75" customHeight="1" x14ac:dyDescent="0.25">
      <c r="A14" s="6">
        <v>12</v>
      </c>
      <c r="B14" s="7" t="s">
        <v>152</v>
      </c>
    </row>
    <row r="15" spans="1:2" ht="75" customHeight="1" x14ac:dyDescent="0.25">
      <c r="A15" s="6">
        <v>13</v>
      </c>
      <c r="B15" s="7" t="s">
        <v>153</v>
      </c>
    </row>
    <row r="16" spans="1:2" ht="75" customHeight="1" x14ac:dyDescent="0.25">
      <c r="A16" s="6">
        <v>14</v>
      </c>
      <c r="B16" s="7" t="s">
        <v>154</v>
      </c>
    </row>
    <row r="17" spans="1:2" ht="75" customHeight="1" x14ac:dyDescent="0.25">
      <c r="A17" s="6">
        <v>15</v>
      </c>
      <c r="B17" s="7" t="s">
        <v>155</v>
      </c>
    </row>
    <row r="18" spans="1:2" ht="75" customHeight="1" x14ac:dyDescent="0.25">
      <c r="A18" s="6">
        <v>16</v>
      </c>
      <c r="B18" s="7" t="s">
        <v>156</v>
      </c>
    </row>
    <row r="19" spans="1:2" ht="75" customHeight="1" x14ac:dyDescent="0.25">
      <c r="A19" s="6">
        <v>17</v>
      </c>
      <c r="B19" s="7" t="s">
        <v>157</v>
      </c>
    </row>
    <row r="20" spans="1:2" ht="75" customHeight="1" x14ac:dyDescent="0.25">
      <c r="A20" s="6">
        <v>18</v>
      </c>
      <c r="B20" s="7" t="s">
        <v>158</v>
      </c>
    </row>
    <row r="21" spans="1:2" ht="75" customHeight="1" x14ac:dyDescent="0.25">
      <c r="A21" s="6">
        <v>19</v>
      </c>
      <c r="B21" s="7" t="s">
        <v>159</v>
      </c>
    </row>
    <row r="22" spans="1:2" ht="75" customHeight="1" x14ac:dyDescent="0.25">
      <c r="A22" s="6">
        <v>20</v>
      </c>
      <c r="B22" s="7" t="s">
        <v>160</v>
      </c>
    </row>
    <row r="23" spans="1:2" ht="75" customHeight="1" x14ac:dyDescent="0.25">
      <c r="A23" s="6">
        <v>21</v>
      </c>
      <c r="B23" s="7" t="s">
        <v>161</v>
      </c>
    </row>
    <row r="24" spans="1:2" ht="75" customHeight="1" x14ac:dyDescent="0.25">
      <c r="A24" s="6">
        <v>22</v>
      </c>
      <c r="B24" s="7" t="s">
        <v>162</v>
      </c>
    </row>
    <row r="25" spans="1:2" ht="75" customHeight="1" x14ac:dyDescent="0.25">
      <c r="A25" s="6">
        <v>23</v>
      </c>
      <c r="B25" s="7" t="s">
        <v>163</v>
      </c>
    </row>
    <row r="26" spans="1:2" ht="75" customHeight="1" x14ac:dyDescent="0.25">
      <c r="A26" s="6">
        <v>24</v>
      </c>
      <c r="B26" s="7" t="s">
        <v>164</v>
      </c>
    </row>
    <row r="27" spans="1:2" ht="75" customHeight="1" x14ac:dyDescent="0.25">
      <c r="A27" s="6">
        <v>25</v>
      </c>
      <c r="B27" s="7" t="s">
        <v>165</v>
      </c>
    </row>
    <row r="28" spans="1:2" ht="75" customHeight="1" x14ac:dyDescent="0.25">
      <c r="A28" s="6">
        <v>26</v>
      </c>
      <c r="B28" s="7" t="s">
        <v>166</v>
      </c>
    </row>
    <row r="29" spans="1:2" ht="75" customHeight="1" x14ac:dyDescent="0.25">
      <c r="A29" s="6">
        <v>27</v>
      </c>
      <c r="B29" s="7" t="s">
        <v>167</v>
      </c>
    </row>
    <row r="30" spans="1:2" ht="75" customHeight="1" x14ac:dyDescent="0.25">
      <c r="A30" s="6">
        <v>28</v>
      </c>
      <c r="B30" s="7" t="s">
        <v>167</v>
      </c>
    </row>
    <row r="31" spans="1:2" ht="75" customHeight="1" x14ac:dyDescent="0.25">
      <c r="A31" s="6">
        <v>29</v>
      </c>
      <c r="B31" s="7" t="s">
        <v>167</v>
      </c>
    </row>
    <row r="32" spans="1:2" ht="75" customHeight="1" x14ac:dyDescent="0.25">
      <c r="A32" s="6">
        <v>30</v>
      </c>
      <c r="B32" s="7" t="s">
        <v>167</v>
      </c>
    </row>
    <row r="33" spans="1:2" ht="75" customHeight="1" x14ac:dyDescent="0.25">
      <c r="A33" s="6">
        <v>31</v>
      </c>
      <c r="B33" s="7" t="s">
        <v>167</v>
      </c>
    </row>
    <row r="34" spans="1:2" ht="75" customHeight="1" x14ac:dyDescent="0.25">
      <c r="A34" s="6">
        <v>32</v>
      </c>
      <c r="B34" s="7" t="s">
        <v>167</v>
      </c>
    </row>
    <row r="35" spans="1:2" ht="75" customHeight="1" x14ac:dyDescent="0.25">
      <c r="A35" s="6">
        <v>33</v>
      </c>
      <c r="B35" s="7" t="s">
        <v>167</v>
      </c>
    </row>
    <row r="36" spans="1:2" ht="75" customHeight="1" x14ac:dyDescent="0.25">
      <c r="A36" s="6">
        <v>34</v>
      </c>
      <c r="B36" s="7" t="s">
        <v>167</v>
      </c>
    </row>
    <row r="37" spans="1:2" ht="75" customHeight="1" x14ac:dyDescent="0.25">
      <c r="A37" s="6">
        <v>35</v>
      </c>
      <c r="B37" s="7" t="s">
        <v>167</v>
      </c>
    </row>
    <row r="38" spans="1:2" ht="75" customHeight="1" x14ac:dyDescent="0.25">
      <c r="A38" s="6">
        <v>36</v>
      </c>
      <c r="B38" s="7" t="s">
        <v>167</v>
      </c>
    </row>
    <row r="39" spans="1:2" ht="75" customHeight="1" x14ac:dyDescent="0.25">
      <c r="A39" s="6">
        <v>37</v>
      </c>
      <c r="B39" s="7" t="s">
        <v>167</v>
      </c>
    </row>
    <row r="40" spans="1:2" ht="75" customHeight="1" x14ac:dyDescent="0.25">
      <c r="A40" s="6">
        <v>38</v>
      </c>
      <c r="B40" s="7" t="s">
        <v>167</v>
      </c>
    </row>
    <row r="41" spans="1:2" ht="75" customHeight="1" x14ac:dyDescent="0.25">
      <c r="A41" s="6">
        <v>39</v>
      </c>
      <c r="B41" s="7" t="s">
        <v>167</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0"/>
  <sheetViews>
    <sheetView workbookViewId="0">
      <selection activeCell="D14" sqref="D14"/>
    </sheetView>
  </sheetViews>
  <sheetFormatPr defaultColWidth="11.42578125" defaultRowHeight="15" x14ac:dyDescent="0.25"/>
  <cols>
    <col min="1" max="1" width="27.7109375" customWidth="1"/>
    <col min="2" max="20" width="31.7109375" customWidth="1"/>
  </cols>
  <sheetData>
    <row r="1" spans="1:3" ht="21" customHeight="1" x14ac:dyDescent="0.25">
      <c r="A1" s="1" t="s">
        <v>11</v>
      </c>
    </row>
    <row r="2" spans="1:3" ht="30" customHeight="1" x14ac:dyDescent="0.25">
      <c r="A2" s="8" t="s">
        <v>12</v>
      </c>
    </row>
    <row r="3" spans="1:3" ht="30" customHeight="1" x14ac:dyDescent="0.25">
      <c r="A3" s="4" t="s">
        <v>168</v>
      </c>
      <c r="B3" s="9" t="s">
        <v>169</v>
      </c>
      <c r="C3" s="9" t="s">
        <v>170</v>
      </c>
    </row>
    <row r="4" spans="1:3" ht="25.5" customHeight="1" x14ac:dyDescent="0.25">
      <c r="A4" s="5">
        <v>1979</v>
      </c>
      <c r="B4" s="10">
        <v>1279</v>
      </c>
      <c r="C4" s="10" t="s">
        <v>637</v>
      </c>
    </row>
    <row r="5" spans="1:3" x14ac:dyDescent="0.25">
      <c r="A5" s="5">
        <v>1980</v>
      </c>
      <c r="B5" s="10">
        <v>1717</v>
      </c>
      <c r="C5" s="10">
        <v>34</v>
      </c>
    </row>
    <row r="6" spans="1:3" x14ac:dyDescent="0.25">
      <c r="A6" s="5">
        <v>1981</v>
      </c>
      <c r="B6" s="10">
        <v>2261</v>
      </c>
      <c r="C6" s="10">
        <v>32</v>
      </c>
    </row>
    <row r="7" spans="1:3" x14ac:dyDescent="0.25">
      <c r="A7" s="5">
        <v>1982</v>
      </c>
      <c r="B7" s="10">
        <v>1918</v>
      </c>
      <c r="C7" s="10">
        <v>-15</v>
      </c>
    </row>
    <row r="8" spans="1:3" x14ac:dyDescent="0.25">
      <c r="A8" s="5">
        <v>1983</v>
      </c>
      <c r="B8" s="10">
        <v>2009</v>
      </c>
      <c r="C8" s="10">
        <v>5</v>
      </c>
    </row>
    <row r="9" spans="1:3" x14ac:dyDescent="0.25">
      <c r="A9" s="5">
        <v>1984</v>
      </c>
      <c r="B9" s="10">
        <v>2082</v>
      </c>
      <c r="C9" s="10">
        <v>4</v>
      </c>
    </row>
    <row r="10" spans="1:3" x14ac:dyDescent="0.25">
      <c r="A10" s="5">
        <v>1985</v>
      </c>
      <c r="B10" s="10">
        <v>2256</v>
      </c>
      <c r="C10" s="10">
        <v>8</v>
      </c>
    </row>
    <row r="11" spans="1:3" x14ac:dyDescent="0.25">
      <c r="A11" s="5">
        <v>1986</v>
      </c>
      <c r="B11" s="10">
        <v>2317</v>
      </c>
      <c r="C11" s="10">
        <v>3</v>
      </c>
    </row>
    <row r="12" spans="1:3" x14ac:dyDescent="0.25">
      <c r="A12" s="5">
        <v>1987</v>
      </c>
      <c r="B12" s="10">
        <v>3207</v>
      </c>
      <c r="C12" s="10">
        <v>38</v>
      </c>
    </row>
    <row r="13" spans="1:3" x14ac:dyDescent="0.25">
      <c r="A13" s="5">
        <v>1988</v>
      </c>
      <c r="B13" s="10">
        <v>3556</v>
      </c>
      <c r="C13" s="10">
        <v>11</v>
      </c>
    </row>
    <row r="14" spans="1:3" x14ac:dyDescent="0.25">
      <c r="A14" s="5">
        <v>1989</v>
      </c>
      <c r="B14" s="10">
        <v>3512</v>
      </c>
      <c r="C14" s="10">
        <v>-1</v>
      </c>
    </row>
    <row r="15" spans="1:3" x14ac:dyDescent="0.25">
      <c r="A15" s="5">
        <v>1990</v>
      </c>
      <c r="B15" s="10">
        <v>3183</v>
      </c>
      <c r="C15" s="10">
        <v>-9</v>
      </c>
    </row>
    <row r="16" spans="1:3" x14ac:dyDescent="0.25">
      <c r="A16" s="5">
        <v>1991</v>
      </c>
      <c r="B16" s="10">
        <v>3334</v>
      </c>
      <c r="C16" s="10">
        <v>5</v>
      </c>
    </row>
    <row r="17" spans="1:3" x14ac:dyDescent="0.25">
      <c r="A17" s="5">
        <v>1992</v>
      </c>
      <c r="B17" s="10">
        <v>3953</v>
      </c>
      <c r="C17" s="10">
        <v>19</v>
      </c>
    </row>
    <row r="18" spans="1:3" x14ac:dyDescent="0.25">
      <c r="A18" s="5">
        <v>1993</v>
      </c>
      <c r="B18" s="10">
        <v>4023</v>
      </c>
      <c r="C18" s="10">
        <v>2</v>
      </c>
    </row>
    <row r="19" spans="1:3" x14ac:dyDescent="0.25">
      <c r="A19" s="5">
        <v>1994</v>
      </c>
      <c r="B19" s="10">
        <v>4263</v>
      </c>
      <c r="C19" s="10">
        <v>6</v>
      </c>
    </row>
    <row r="20" spans="1:3" x14ac:dyDescent="0.25">
      <c r="A20" s="5">
        <v>1995</v>
      </c>
      <c r="B20" s="10">
        <v>4683</v>
      </c>
      <c r="C20" s="10">
        <v>10</v>
      </c>
    </row>
    <row r="21" spans="1:3" x14ac:dyDescent="0.25">
      <c r="A21" s="5">
        <v>1996</v>
      </c>
      <c r="B21" s="10">
        <v>4630</v>
      </c>
      <c r="C21" s="10">
        <v>-1</v>
      </c>
    </row>
    <row r="22" spans="1:3" x14ac:dyDescent="0.25">
      <c r="A22" s="5">
        <v>1997</v>
      </c>
      <c r="B22" s="10">
        <v>4653</v>
      </c>
      <c r="C22" s="10">
        <v>1</v>
      </c>
    </row>
    <row r="23" spans="1:3" x14ac:dyDescent="0.25">
      <c r="A23" s="5">
        <v>1998</v>
      </c>
      <c r="B23" s="10">
        <v>4913</v>
      </c>
      <c r="C23" s="10">
        <v>6</v>
      </c>
    </row>
    <row r="24" spans="1:3" x14ac:dyDescent="0.25">
      <c r="A24" s="5">
        <v>1999</v>
      </c>
      <c r="B24" s="10">
        <v>5834</v>
      </c>
      <c r="C24" s="10">
        <v>19</v>
      </c>
    </row>
    <row r="25" spans="1:3" x14ac:dyDescent="0.25">
      <c r="A25" s="5">
        <v>2000</v>
      </c>
      <c r="B25" s="10">
        <v>5154</v>
      </c>
      <c r="C25" s="10">
        <v>-12</v>
      </c>
    </row>
    <row r="26" spans="1:3" x14ac:dyDescent="0.25">
      <c r="A26" s="5">
        <v>2001</v>
      </c>
      <c r="B26" s="10">
        <v>5466</v>
      </c>
      <c r="C26" s="10">
        <v>6</v>
      </c>
    </row>
    <row r="27" spans="1:3" x14ac:dyDescent="0.25">
      <c r="A27" s="5">
        <v>2002</v>
      </c>
      <c r="B27" s="10">
        <v>6659</v>
      </c>
      <c r="C27" s="10">
        <v>22</v>
      </c>
    </row>
    <row r="28" spans="1:3" x14ac:dyDescent="0.25">
      <c r="A28" s="5">
        <v>2003</v>
      </c>
      <c r="B28" s="10">
        <v>7085</v>
      </c>
      <c r="C28" s="10">
        <v>6</v>
      </c>
    </row>
    <row r="29" spans="1:3" x14ac:dyDescent="0.25">
      <c r="A29" s="5">
        <v>2004</v>
      </c>
      <c r="B29" s="10">
        <v>6352</v>
      </c>
      <c r="C29" s="10">
        <v>-10</v>
      </c>
    </row>
    <row r="30" spans="1:3" x14ac:dyDescent="0.25">
      <c r="A30" s="5">
        <v>2005</v>
      </c>
      <c r="B30" s="10">
        <v>6989</v>
      </c>
      <c r="C30" s="10">
        <v>10</v>
      </c>
    </row>
    <row r="31" spans="1:3" x14ac:dyDescent="0.25">
      <c r="A31" s="5">
        <v>2006</v>
      </c>
      <c r="B31" s="10">
        <v>7492</v>
      </c>
      <c r="C31" s="10">
        <v>7</v>
      </c>
    </row>
    <row r="32" spans="1:3" x14ac:dyDescent="0.25">
      <c r="A32" s="5">
        <v>2007</v>
      </c>
      <c r="B32" s="10">
        <v>7414</v>
      </c>
      <c r="C32" s="10">
        <v>-1</v>
      </c>
    </row>
    <row r="33" spans="1:3" x14ac:dyDescent="0.25">
      <c r="A33" s="5">
        <v>2008</v>
      </c>
      <c r="B33" s="10">
        <v>7670</v>
      </c>
      <c r="C33" s="10">
        <v>3</v>
      </c>
    </row>
    <row r="34" spans="1:3" x14ac:dyDescent="0.25">
      <c r="A34" s="5">
        <v>2009</v>
      </c>
      <c r="B34" s="10">
        <v>6766</v>
      </c>
      <c r="C34" s="10">
        <v>-12</v>
      </c>
    </row>
    <row r="35" spans="1:3" x14ac:dyDescent="0.25">
      <c r="A35" s="5">
        <v>2010</v>
      </c>
      <c r="B35" s="10">
        <v>5139</v>
      </c>
      <c r="C35" s="10">
        <v>-24</v>
      </c>
    </row>
    <row r="36" spans="1:3" x14ac:dyDescent="0.25">
      <c r="A36" s="5">
        <v>2011</v>
      </c>
      <c r="B36" s="10">
        <v>4619</v>
      </c>
      <c r="C36" s="10">
        <v>-10</v>
      </c>
    </row>
    <row r="37" spans="1:3" x14ac:dyDescent="0.25">
      <c r="A37" s="5">
        <v>2012</v>
      </c>
      <c r="B37" s="10">
        <v>5670</v>
      </c>
      <c r="C37" s="10">
        <v>23</v>
      </c>
    </row>
    <row r="38" spans="1:3" x14ac:dyDescent="0.25">
      <c r="A38" s="5">
        <v>2013</v>
      </c>
      <c r="B38" s="10">
        <v>5611</v>
      </c>
      <c r="C38" s="10">
        <v>-1</v>
      </c>
    </row>
    <row r="39" spans="1:3" x14ac:dyDescent="0.25">
      <c r="A39" s="5">
        <v>2014</v>
      </c>
      <c r="B39" s="10">
        <v>5882</v>
      </c>
      <c r="C39" s="10">
        <v>5</v>
      </c>
    </row>
    <row r="40" spans="1:3" x14ac:dyDescent="0.25">
      <c r="A40" s="5">
        <v>2015</v>
      </c>
      <c r="B40" s="10">
        <v>8588</v>
      </c>
      <c r="C40" s="10">
        <v>46</v>
      </c>
    </row>
    <row r="41" spans="1:3" x14ac:dyDescent="0.25">
      <c r="A41" s="5">
        <v>2016</v>
      </c>
      <c r="B41" s="10">
        <v>8096</v>
      </c>
      <c r="C41" s="10">
        <v>-6</v>
      </c>
    </row>
    <row r="42" spans="1:3" x14ac:dyDescent="0.25">
      <c r="A42" s="5">
        <v>2017</v>
      </c>
      <c r="B42" s="10">
        <v>7637</v>
      </c>
      <c r="C42" s="10">
        <v>-6</v>
      </c>
    </row>
    <row r="43" spans="1:3" x14ac:dyDescent="0.25">
      <c r="A43" s="5">
        <v>2018</v>
      </c>
      <c r="B43" s="10">
        <v>6413</v>
      </c>
      <c r="C43" s="10">
        <v>-16</v>
      </c>
    </row>
    <row r="44" spans="1:3" x14ac:dyDescent="0.25">
      <c r="A44" s="5">
        <v>2019</v>
      </c>
      <c r="B44" s="10">
        <v>7405</v>
      </c>
      <c r="C44" s="10">
        <v>15</v>
      </c>
    </row>
    <row r="45" spans="1:3" x14ac:dyDescent="0.25">
      <c r="A45" s="5">
        <v>2020</v>
      </c>
      <c r="B45" s="10">
        <v>7576</v>
      </c>
      <c r="C45" s="10">
        <v>2</v>
      </c>
    </row>
    <row r="46" spans="1:3" x14ac:dyDescent="0.25">
      <c r="A46" s="5">
        <v>2021</v>
      </c>
      <c r="B46" s="10">
        <v>8156</v>
      </c>
      <c r="C46" s="10">
        <v>8</v>
      </c>
    </row>
    <row r="47" spans="1:3" x14ac:dyDescent="0.25">
      <c r="A47" s="5">
        <v>2022</v>
      </c>
      <c r="B47" s="10">
        <v>8757</v>
      </c>
      <c r="C47" s="10">
        <v>7</v>
      </c>
    </row>
    <row r="48" spans="1:3" x14ac:dyDescent="0.25">
      <c r="A48" s="5">
        <v>2023</v>
      </c>
      <c r="B48" s="10">
        <v>9258</v>
      </c>
      <c r="C48" s="10">
        <v>6</v>
      </c>
    </row>
    <row r="49" spans="1:3" x14ac:dyDescent="0.25">
      <c r="A49" s="5">
        <v>2024</v>
      </c>
      <c r="B49" s="10">
        <v>8171</v>
      </c>
      <c r="C49" s="10">
        <v>-12</v>
      </c>
    </row>
    <row r="50" spans="1:3" x14ac:dyDescent="0.25">
      <c r="A50" s="5">
        <v>2025</v>
      </c>
      <c r="B50" s="10">
        <v>3592</v>
      </c>
      <c r="C50" s="10">
        <v>-56</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9"/>
  <sheetViews>
    <sheetView workbookViewId="0"/>
  </sheetViews>
  <sheetFormatPr defaultColWidth="11.42578125" defaultRowHeight="15" x14ac:dyDescent="0.25"/>
  <cols>
    <col min="1" max="1" width="27.7109375" customWidth="1"/>
    <col min="2" max="20" width="31.7109375" customWidth="1"/>
  </cols>
  <sheetData>
    <row r="1" spans="1:5" ht="21" customHeight="1" x14ac:dyDescent="0.25">
      <c r="A1" s="1" t="s">
        <v>13</v>
      </c>
    </row>
    <row r="2" spans="1:5" ht="30" customHeight="1" x14ac:dyDescent="0.25">
      <c r="A2" s="8" t="s">
        <v>14</v>
      </c>
    </row>
    <row r="3" spans="1:5" ht="30" customHeight="1" x14ac:dyDescent="0.25">
      <c r="A3" s="4" t="s">
        <v>168</v>
      </c>
      <c r="B3" s="9" t="s">
        <v>171</v>
      </c>
      <c r="C3" s="9" t="s">
        <v>172</v>
      </c>
      <c r="D3" s="9" t="s">
        <v>173</v>
      </c>
      <c r="E3" s="9" t="s">
        <v>174</v>
      </c>
    </row>
    <row r="4" spans="1:5" ht="25.5" customHeight="1" x14ac:dyDescent="0.25">
      <c r="A4" s="5">
        <v>1980</v>
      </c>
      <c r="B4" s="10"/>
      <c r="C4" s="10"/>
      <c r="D4" s="10"/>
      <c r="E4" s="10">
        <v>1643</v>
      </c>
    </row>
    <row r="5" spans="1:5" x14ac:dyDescent="0.25">
      <c r="A5" s="5">
        <v>1981</v>
      </c>
      <c r="B5" s="10"/>
      <c r="C5" s="10"/>
      <c r="D5" s="10"/>
      <c r="E5" s="10">
        <v>2161</v>
      </c>
    </row>
    <row r="6" spans="1:5" x14ac:dyDescent="0.25">
      <c r="A6" s="5">
        <v>1982</v>
      </c>
      <c r="B6" s="10"/>
      <c r="C6" s="10"/>
      <c r="D6" s="10"/>
      <c r="E6" s="10">
        <v>1786</v>
      </c>
    </row>
    <row r="7" spans="1:5" x14ac:dyDescent="0.25">
      <c r="A7" s="5">
        <v>1983</v>
      </c>
      <c r="B7" s="10"/>
      <c r="C7" s="10"/>
      <c r="D7" s="10"/>
      <c r="E7" s="10">
        <v>1862</v>
      </c>
    </row>
    <row r="8" spans="1:5" x14ac:dyDescent="0.25">
      <c r="A8" s="5">
        <v>1984</v>
      </c>
      <c r="B8" s="10"/>
      <c r="C8" s="10"/>
      <c r="D8" s="10"/>
      <c r="E8" s="10">
        <v>1936</v>
      </c>
    </row>
    <row r="9" spans="1:5" x14ac:dyDescent="0.25">
      <c r="A9" s="5">
        <v>1985</v>
      </c>
      <c r="B9" s="10"/>
      <c r="C9" s="10"/>
      <c r="D9" s="10"/>
      <c r="E9" s="10">
        <v>2115</v>
      </c>
    </row>
    <row r="10" spans="1:5" x14ac:dyDescent="0.25">
      <c r="A10" s="5">
        <v>1986</v>
      </c>
      <c r="B10" s="10"/>
      <c r="C10" s="10"/>
      <c r="D10" s="10"/>
      <c r="E10" s="10">
        <v>2110</v>
      </c>
    </row>
    <row r="11" spans="1:5" x14ac:dyDescent="0.25">
      <c r="A11" s="5">
        <v>1987</v>
      </c>
      <c r="B11" s="10"/>
      <c r="C11" s="10"/>
      <c r="D11" s="10"/>
      <c r="E11" s="10">
        <v>2947</v>
      </c>
    </row>
    <row r="12" spans="1:5" x14ac:dyDescent="0.25">
      <c r="A12" s="5">
        <v>1988</v>
      </c>
      <c r="B12" s="10"/>
      <c r="C12" s="10"/>
      <c r="D12" s="10"/>
      <c r="E12" s="10">
        <v>3258</v>
      </c>
    </row>
    <row r="13" spans="1:5" x14ac:dyDescent="0.25">
      <c r="A13" s="5">
        <v>1989</v>
      </c>
      <c r="B13" s="10"/>
      <c r="C13" s="10"/>
      <c r="D13" s="10"/>
      <c r="E13" s="10">
        <v>3037</v>
      </c>
    </row>
    <row r="14" spans="1:5" x14ac:dyDescent="0.25">
      <c r="A14" s="5">
        <v>1990</v>
      </c>
      <c r="B14" s="10"/>
      <c r="C14" s="10"/>
      <c r="D14" s="10"/>
      <c r="E14" s="10">
        <v>2752</v>
      </c>
    </row>
    <row r="15" spans="1:5" x14ac:dyDescent="0.25">
      <c r="A15" s="5">
        <v>1991</v>
      </c>
      <c r="B15" s="10"/>
      <c r="C15" s="10"/>
      <c r="D15" s="10"/>
      <c r="E15" s="10">
        <v>2909</v>
      </c>
    </row>
    <row r="16" spans="1:5" x14ac:dyDescent="0.25">
      <c r="A16" s="5">
        <v>1992</v>
      </c>
      <c r="B16" s="10">
        <v>2666</v>
      </c>
      <c r="C16" s="10">
        <v>144</v>
      </c>
      <c r="D16" s="10">
        <v>645</v>
      </c>
      <c r="E16" s="10">
        <v>3455</v>
      </c>
    </row>
    <row r="17" spans="1:5" x14ac:dyDescent="0.25">
      <c r="A17" s="5">
        <v>1993</v>
      </c>
      <c r="B17" s="10">
        <v>2481</v>
      </c>
      <c r="C17" s="10">
        <v>272</v>
      </c>
      <c r="D17" s="10">
        <v>764</v>
      </c>
      <c r="E17" s="10">
        <v>3517</v>
      </c>
    </row>
    <row r="18" spans="1:5" x14ac:dyDescent="0.25">
      <c r="A18" s="5">
        <v>1994</v>
      </c>
      <c r="B18" s="10">
        <v>2376</v>
      </c>
      <c r="C18" s="10">
        <v>288</v>
      </c>
      <c r="D18" s="10">
        <v>1038</v>
      </c>
      <c r="E18" s="10">
        <v>3702</v>
      </c>
    </row>
    <row r="19" spans="1:5" x14ac:dyDescent="0.25">
      <c r="A19" s="5">
        <v>1995</v>
      </c>
      <c r="B19" s="10">
        <v>2736</v>
      </c>
      <c r="C19" s="10">
        <v>199</v>
      </c>
      <c r="D19" s="10">
        <v>1149</v>
      </c>
      <c r="E19" s="10">
        <v>4084</v>
      </c>
    </row>
    <row r="20" spans="1:5" x14ac:dyDescent="0.25">
      <c r="A20" s="5">
        <v>1996</v>
      </c>
      <c r="B20" s="10">
        <v>2701</v>
      </c>
      <c r="C20" s="10">
        <v>181</v>
      </c>
      <c r="D20" s="10">
        <v>1002</v>
      </c>
      <c r="E20" s="10">
        <v>3884</v>
      </c>
    </row>
    <row r="21" spans="1:5" x14ac:dyDescent="0.25">
      <c r="A21" s="5">
        <v>1997</v>
      </c>
      <c r="B21" s="10">
        <v>2646</v>
      </c>
      <c r="C21" s="10">
        <v>104</v>
      </c>
      <c r="D21" s="10">
        <v>1098</v>
      </c>
      <c r="E21" s="10">
        <v>3848</v>
      </c>
    </row>
    <row r="22" spans="1:5" x14ac:dyDescent="0.25">
      <c r="A22" s="5">
        <v>1998</v>
      </c>
      <c r="B22" s="10">
        <v>3009</v>
      </c>
      <c r="C22" s="10">
        <v>173</v>
      </c>
      <c r="D22" s="10">
        <v>887</v>
      </c>
      <c r="E22" s="10">
        <v>4069</v>
      </c>
    </row>
    <row r="23" spans="1:5" x14ac:dyDescent="0.25">
      <c r="A23" s="5">
        <v>1999</v>
      </c>
      <c r="B23" s="10">
        <v>3151</v>
      </c>
      <c r="C23" s="10">
        <v>144</v>
      </c>
      <c r="D23" s="10">
        <v>1562</v>
      </c>
      <c r="E23" s="10">
        <v>4857</v>
      </c>
    </row>
    <row r="24" spans="1:5" x14ac:dyDescent="0.25">
      <c r="A24" s="5">
        <v>2000</v>
      </c>
      <c r="B24" s="10">
        <v>3005</v>
      </c>
      <c r="C24" s="10">
        <v>203</v>
      </c>
      <c r="D24" s="10">
        <v>1103</v>
      </c>
      <c r="E24" s="10">
        <v>4311</v>
      </c>
    </row>
    <row r="25" spans="1:5" x14ac:dyDescent="0.25">
      <c r="A25" s="5">
        <v>2001</v>
      </c>
      <c r="B25" s="10">
        <v>3053</v>
      </c>
      <c r="C25" s="10">
        <v>404</v>
      </c>
      <c r="D25" s="10">
        <v>1217</v>
      </c>
      <c r="E25" s="10">
        <v>4674</v>
      </c>
    </row>
    <row r="26" spans="1:5" x14ac:dyDescent="0.25">
      <c r="A26" s="5">
        <v>2002</v>
      </c>
      <c r="B26" s="10">
        <v>2937</v>
      </c>
      <c r="C26" s="10">
        <v>1056</v>
      </c>
      <c r="D26" s="10">
        <v>1718</v>
      </c>
      <c r="E26" s="10">
        <v>5711</v>
      </c>
    </row>
    <row r="27" spans="1:5" x14ac:dyDescent="0.25">
      <c r="A27" s="5">
        <v>2003</v>
      </c>
      <c r="B27" s="10">
        <v>2531</v>
      </c>
      <c r="C27" s="10">
        <v>1181</v>
      </c>
      <c r="D27" s="10">
        <v>2477</v>
      </c>
      <c r="E27" s="10">
        <v>6189</v>
      </c>
    </row>
    <row r="28" spans="1:5" x14ac:dyDescent="0.25">
      <c r="A28" s="5">
        <v>2004</v>
      </c>
      <c r="B28" s="10">
        <v>1553</v>
      </c>
      <c r="C28" s="10">
        <v>1946</v>
      </c>
      <c r="D28" s="10">
        <v>1917</v>
      </c>
      <c r="E28" s="10">
        <v>5416</v>
      </c>
    </row>
    <row r="29" spans="1:5" x14ac:dyDescent="0.25">
      <c r="A29" s="5">
        <v>2005</v>
      </c>
      <c r="B29" s="10">
        <v>2856</v>
      </c>
      <c r="C29" s="10">
        <v>1203</v>
      </c>
      <c r="D29" s="10">
        <v>2111</v>
      </c>
      <c r="E29" s="10">
        <v>6170</v>
      </c>
    </row>
    <row r="30" spans="1:5" x14ac:dyDescent="0.25">
      <c r="A30" s="5">
        <v>2006</v>
      </c>
      <c r="B30" s="10">
        <v>2182</v>
      </c>
      <c r="C30" s="10">
        <v>1810</v>
      </c>
      <c r="D30" s="10">
        <v>2636</v>
      </c>
      <c r="E30" s="10">
        <v>6628</v>
      </c>
    </row>
    <row r="31" spans="1:5" x14ac:dyDescent="0.25">
      <c r="A31" s="5">
        <v>2007</v>
      </c>
      <c r="B31" s="10">
        <v>2499</v>
      </c>
      <c r="C31" s="10">
        <v>1663</v>
      </c>
      <c r="D31" s="10">
        <v>2407</v>
      </c>
      <c r="E31" s="10">
        <v>6569</v>
      </c>
    </row>
    <row r="32" spans="1:5" x14ac:dyDescent="0.25">
      <c r="A32" s="5">
        <v>2008</v>
      </c>
      <c r="B32" s="10">
        <v>2375</v>
      </c>
      <c r="C32" s="10">
        <v>1950</v>
      </c>
      <c r="D32" s="10">
        <v>2487</v>
      </c>
      <c r="E32" s="10">
        <v>6812</v>
      </c>
    </row>
    <row r="33" spans="1:5" x14ac:dyDescent="0.25">
      <c r="A33" s="5">
        <v>2009</v>
      </c>
      <c r="B33" s="10">
        <v>2232</v>
      </c>
      <c r="C33" s="10">
        <v>1143</v>
      </c>
      <c r="D33" s="10">
        <v>2620</v>
      </c>
      <c r="E33" s="10">
        <v>5995</v>
      </c>
    </row>
    <row r="34" spans="1:5" x14ac:dyDescent="0.25">
      <c r="A34" s="5">
        <v>2010</v>
      </c>
      <c r="B34" s="10">
        <v>2125</v>
      </c>
      <c r="C34" s="10">
        <v>727</v>
      </c>
      <c r="D34" s="10">
        <v>1606</v>
      </c>
      <c r="E34" s="10">
        <v>4458</v>
      </c>
    </row>
    <row r="35" spans="1:5" x14ac:dyDescent="0.25">
      <c r="A35" s="5">
        <v>2011</v>
      </c>
      <c r="B35" s="10">
        <v>1421</v>
      </c>
      <c r="C35" s="10">
        <v>1004</v>
      </c>
      <c r="D35" s="10">
        <v>1433</v>
      </c>
      <c r="E35" s="10">
        <v>3858</v>
      </c>
    </row>
    <row r="36" spans="1:5" x14ac:dyDescent="0.25">
      <c r="A36" s="5">
        <v>2012</v>
      </c>
      <c r="B36" s="10">
        <v>1195</v>
      </c>
      <c r="C36" s="10">
        <v>1655</v>
      </c>
      <c r="D36" s="10">
        <v>2209</v>
      </c>
      <c r="E36" s="10">
        <v>5059</v>
      </c>
    </row>
    <row r="37" spans="1:5" x14ac:dyDescent="0.25">
      <c r="A37" s="5">
        <v>2013</v>
      </c>
      <c r="B37" s="10">
        <v>1908</v>
      </c>
      <c r="C37" s="10">
        <v>825</v>
      </c>
      <c r="D37" s="10">
        <v>2268</v>
      </c>
      <c r="E37" s="10">
        <v>5001</v>
      </c>
    </row>
    <row r="38" spans="1:5" x14ac:dyDescent="0.25">
      <c r="A38" s="5">
        <v>2014</v>
      </c>
      <c r="B38" s="10">
        <v>2334</v>
      </c>
      <c r="C38" s="10">
        <v>290</v>
      </c>
      <c r="D38" s="10">
        <v>2704</v>
      </c>
      <c r="E38" s="10">
        <v>5328</v>
      </c>
    </row>
    <row r="39" spans="1:5" x14ac:dyDescent="0.25">
      <c r="A39" s="5">
        <v>2015</v>
      </c>
      <c r="B39" s="10">
        <v>2299</v>
      </c>
      <c r="C39" s="10">
        <v>258</v>
      </c>
      <c r="D39" s="10">
        <v>5476</v>
      </c>
      <c r="E39" s="10">
        <v>8033</v>
      </c>
    </row>
    <row r="40" spans="1:5" x14ac:dyDescent="0.25">
      <c r="A40" s="5">
        <v>2016</v>
      </c>
      <c r="B40" s="10">
        <v>2393</v>
      </c>
      <c r="C40" s="10">
        <v>234</v>
      </c>
      <c r="D40" s="10">
        <v>4810</v>
      </c>
      <c r="E40" s="10">
        <v>7437</v>
      </c>
    </row>
    <row r="41" spans="1:5" x14ac:dyDescent="0.25">
      <c r="A41" s="5">
        <v>2017</v>
      </c>
      <c r="B41" s="10">
        <v>2000</v>
      </c>
      <c r="C41" s="10">
        <v>544</v>
      </c>
      <c r="D41" s="10">
        <v>4453</v>
      </c>
      <c r="E41" s="10">
        <v>6997</v>
      </c>
    </row>
    <row r="42" spans="1:5" x14ac:dyDescent="0.25">
      <c r="A42" s="5">
        <v>2018</v>
      </c>
      <c r="B42" s="10">
        <v>803</v>
      </c>
      <c r="C42" s="10">
        <v>223</v>
      </c>
      <c r="D42" s="10">
        <v>4848</v>
      </c>
      <c r="E42" s="10">
        <v>5874</v>
      </c>
    </row>
    <row r="43" spans="1:5" x14ac:dyDescent="0.25">
      <c r="A43" s="5">
        <v>2019</v>
      </c>
      <c r="B43" s="10">
        <v>343</v>
      </c>
      <c r="C43" s="10">
        <v>228</v>
      </c>
      <c r="D43" s="10">
        <v>6335</v>
      </c>
      <c r="E43" s="10">
        <v>6906</v>
      </c>
    </row>
    <row r="44" spans="1:5" x14ac:dyDescent="0.25">
      <c r="A44" s="5">
        <v>2020</v>
      </c>
      <c r="B44" s="10">
        <v>403</v>
      </c>
      <c r="C44" s="10">
        <v>164</v>
      </c>
      <c r="D44" s="10">
        <v>6465</v>
      </c>
      <c r="E44" s="10">
        <v>7032</v>
      </c>
    </row>
    <row r="45" spans="1:5" x14ac:dyDescent="0.25">
      <c r="A45" s="5">
        <v>2021</v>
      </c>
      <c r="B45" s="10">
        <v>384</v>
      </c>
      <c r="C45" s="10">
        <v>154</v>
      </c>
      <c r="D45" s="10">
        <v>7117</v>
      </c>
      <c r="E45" s="10">
        <v>7655</v>
      </c>
    </row>
    <row r="46" spans="1:5" x14ac:dyDescent="0.25">
      <c r="A46" s="5">
        <v>2022</v>
      </c>
      <c r="B46" s="10">
        <v>345</v>
      </c>
      <c r="C46" s="10">
        <v>188</v>
      </c>
      <c r="D46" s="10">
        <v>7651</v>
      </c>
      <c r="E46" s="10">
        <v>8184</v>
      </c>
    </row>
    <row r="47" spans="1:5" x14ac:dyDescent="0.25">
      <c r="A47" s="5">
        <v>2023</v>
      </c>
      <c r="B47" s="10">
        <v>165</v>
      </c>
      <c r="C47" s="10">
        <v>199</v>
      </c>
      <c r="D47" s="10">
        <v>8429</v>
      </c>
      <c r="E47" s="10">
        <v>8793</v>
      </c>
    </row>
    <row r="48" spans="1:5" x14ac:dyDescent="0.25">
      <c r="A48" s="5">
        <v>2024</v>
      </c>
      <c r="B48" s="10">
        <v>152</v>
      </c>
      <c r="C48" s="10">
        <v>22</v>
      </c>
      <c r="D48" s="10">
        <v>7521</v>
      </c>
      <c r="E48" s="10">
        <v>7695</v>
      </c>
    </row>
    <row r="49" spans="1:5" x14ac:dyDescent="0.25">
      <c r="A49" s="5">
        <v>2025</v>
      </c>
      <c r="B49" s="10">
        <v>59</v>
      </c>
      <c r="C49" s="10">
        <v>20</v>
      </c>
      <c r="D49" s="10">
        <v>3148</v>
      </c>
      <c r="E49" s="10">
        <v>3227</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9"/>
  <sheetViews>
    <sheetView workbookViewId="0"/>
  </sheetViews>
  <sheetFormatPr defaultColWidth="11.42578125" defaultRowHeight="15" x14ac:dyDescent="0.25"/>
  <cols>
    <col min="1" max="1" width="27.7109375" customWidth="1"/>
    <col min="2" max="20" width="31.7109375" customWidth="1"/>
  </cols>
  <sheetData>
    <row r="1" spans="1:5" ht="21" customHeight="1" x14ac:dyDescent="0.25">
      <c r="A1" s="1" t="s">
        <v>15</v>
      </c>
    </row>
    <row r="2" spans="1:5" ht="30" customHeight="1" x14ac:dyDescent="0.25">
      <c r="A2" s="8" t="s">
        <v>14</v>
      </c>
    </row>
    <row r="3" spans="1:5" ht="30" customHeight="1" x14ac:dyDescent="0.25">
      <c r="A3" s="4" t="s">
        <v>168</v>
      </c>
      <c r="B3" s="9" t="s">
        <v>175</v>
      </c>
      <c r="C3" s="9" t="s">
        <v>176</v>
      </c>
      <c r="D3" s="9" t="s">
        <v>177</v>
      </c>
      <c r="E3" s="9" t="s">
        <v>174</v>
      </c>
    </row>
    <row r="4" spans="1:5" ht="25.5" customHeight="1" x14ac:dyDescent="0.25">
      <c r="A4" s="5">
        <v>1980</v>
      </c>
      <c r="B4" s="10"/>
      <c r="C4" s="10"/>
      <c r="D4" s="10"/>
      <c r="E4" s="10">
        <v>74</v>
      </c>
    </row>
    <row r="5" spans="1:5" x14ac:dyDescent="0.25">
      <c r="A5" s="5">
        <v>1981</v>
      </c>
      <c r="B5" s="10"/>
      <c r="C5" s="10"/>
      <c r="D5" s="10"/>
      <c r="E5" s="10">
        <v>100</v>
      </c>
    </row>
    <row r="6" spans="1:5" x14ac:dyDescent="0.25">
      <c r="A6" s="5">
        <v>1982</v>
      </c>
      <c r="B6" s="10"/>
      <c r="C6" s="10"/>
      <c r="D6" s="10"/>
      <c r="E6" s="10">
        <v>132</v>
      </c>
    </row>
    <row r="7" spans="1:5" x14ac:dyDescent="0.25">
      <c r="A7" s="5">
        <v>1983</v>
      </c>
      <c r="B7" s="10"/>
      <c r="C7" s="10"/>
      <c r="D7" s="10"/>
      <c r="E7" s="10">
        <v>147</v>
      </c>
    </row>
    <row r="8" spans="1:5" x14ac:dyDescent="0.25">
      <c r="A8" s="5">
        <v>1984</v>
      </c>
      <c r="B8" s="10"/>
      <c r="C8" s="10"/>
      <c r="D8" s="10"/>
      <c r="E8" s="10">
        <v>146</v>
      </c>
    </row>
    <row r="9" spans="1:5" x14ac:dyDescent="0.25">
      <c r="A9" s="5">
        <v>1985</v>
      </c>
      <c r="B9" s="10"/>
      <c r="C9" s="10"/>
      <c r="D9" s="10"/>
      <c r="E9" s="10">
        <v>141</v>
      </c>
    </row>
    <row r="10" spans="1:5" x14ac:dyDescent="0.25">
      <c r="A10" s="5">
        <v>1986</v>
      </c>
      <c r="B10" s="10"/>
      <c r="C10" s="10"/>
      <c r="D10" s="10"/>
      <c r="E10" s="10">
        <v>207</v>
      </c>
    </row>
    <row r="11" spans="1:5" x14ac:dyDescent="0.25">
      <c r="A11" s="5">
        <v>1987</v>
      </c>
      <c r="B11" s="10"/>
      <c r="C11" s="10"/>
      <c r="D11" s="10"/>
      <c r="E11" s="10">
        <v>260</v>
      </c>
    </row>
    <row r="12" spans="1:5" x14ac:dyDescent="0.25">
      <c r="A12" s="5">
        <v>1988</v>
      </c>
      <c r="B12" s="10"/>
      <c r="C12" s="10"/>
      <c r="D12" s="10"/>
      <c r="E12" s="10">
        <v>298</v>
      </c>
    </row>
    <row r="13" spans="1:5" x14ac:dyDescent="0.25">
      <c r="A13" s="5">
        <v>1989</v>
      </c>
      <c r="B13" s="10"/>
      <c r="C13" s="10"/>
      <c r="D13" s="10"/>
      <c r="E13" s="10">
        <v>475</v>
      </c>
    </row>
    <row r="14" spans="1:5" x14ac:dyDescent="0.25">
      <c r="A14" s="5">
        <v>1990</v>
      </c>
      <c r="B14" s="10"/>
      <c r="C14" s="10"/>
      <c r="D14" s="10"/>
      <c r="E14" s="10">
        <v>431</v>
      </c>
    </row>
    <row r="15" spans="1:5" x14ac:dyDescent="0.25">
      <c r="A15" s="5">
        <v>1991</v>
      </c>
      <c r="B15" s="10"/>
      <c r="C15" s="10"/>
      <c r="D15" s="10"/>
      <c r="E15" s="10">
        <v>425</v>
      </c>
    </row>
    <row r="16" spans="1:5" x14ac:dyDescent="0.25">
      <c r="A16" s="5">
        <v>1992</v>
      </c>
      <c r="B16" s="10">
        <v>187</v>
      </c>
      <c r="C16" s="10">
        <v>256</v>
      </c>
      <c r="D16" s="10">
        <v>55</v>
      </c>
      <c r="E16" s="10">
        <v>498</v>
      </c>
    </row>
    <row r="17" spans="1:5" x14ac:dyDescent="0.25">
      <c r="A17" s="5">
        <v>1993</v>
      </c>
      <c r="B17" s="10">
        <v>124</v>
      </c>
      <c r="C17" s="10">
        <v>346</v>
      </c>
      <c r="D17" s="10">
        <v>36</v>
      </c>
      <c r="E17" s="10">
        <v>506</v>
      </c>
    </row>
    <row r="18" spans="1:5" x14ac:dyDescent="0.25">
      <c r="A18" s="5">
        <v>1994</v>
      </c>
      <c r="B18" s="10">
        <v>125</v>
      </c>
      <c r="C18" s="10">
        <v>337</v>
      </c>
      <c r="D18" s="10">
        <v>99</v>
      </c>
      <c r="E18" s="10">
        <v>561</v>
      </c>
    </row>
    <row r="19" spans="1:5" x14ac:dyDescent="0.25">
      <c r="A19" s="5">
        <v>1995</v>
      </c>
      <c r="B19" s="10">
        <v>107</v>
      </c>
      <c r="C19" s="10">
        <v>411</v>
      </c>
      <c r="D19" s="10">
        <v>81</v>
      </c>
      <c r="E19" s="10">
        <v>599</v>
      </c>
    </row>
    <row r="20" spans="1:5" x14ac:dyDescent="0.25">
      <c r="A20" s="5">
        <v>1996</v>
      </c>
      <c r="B20" s="10">
        <v>188</v>
      </c>
      <c r="C20" s="10">
        <v>484</v>
      </c>
      <c r="D20" s="10">
        <v>74</v>
      </c>
      <c r="E20" s="10">
        <v>746</v>
      </c>
    </row>
    <row r="21" spans="1:5" x14ac:dyDescent="0.25">
      <c r="A21" s="5">
        <v>1997</v>
      </c>
      <c r="B21" s="10">
        <v>97</v>
      </c>
      <c r="C21" s="10">
        <v>589</v>
      </c>
      <c r="D21" s="10">
        <v>119</v>
      </c>
      <c r="E21" s="10">
        <v>805</v>
      </c>
    </row>
    <row r="22" spans="1:5" x14ac:dyDescent="0.25">
      <c r="A22" s="5">
        <v>1998</v>
      </c>
      <c r="B22" s="10">
        <v>69</v>
      </c>
      <c r="C22" s="10">
        <v>538</v>
      </c>
      <c r="D22" s="10">
        <v>237</v>
      </c>
      <c r="E22" s="10">
        <v>844</v>
      </c>
    </row>
    <row r="23" spans="1:5" x14ac:dyDescent="0.25">
      <c r="A23" s="5">
        <v>1999</v>
      </c>
      <c r="B23" s="10">
        <v>237</v>
      </c>
      <c r="C23" s="10">
        <v>553</v>
      </c>
      <c r="D23" s="10">
        <v>187</v>
      </c>
      <c r="E23" s="10">
        <v>977</v>
      </c>
    </row>
    <row r="24" spans="1:5" x14ac:dyDescent="0.25">
      <c r="A24" s="5">
        <v>2000</v>
      </c>
      <c r="B24" s="10">
        <v>41</v>
      </c>
      <c r="C24" s="10">
        <v>609</v>
      </c>
      <c r="D24" s="10">
        <v>193</v>
      </c>
      <c r="E24" s="10">
        <v>843</v>
      </c>
    </row>
    <row r="25" spans="1:5" x14ac:dyDescent="0.25">
      <c r="A25" s="5">
        <v>2001</v>
      </c>
      <c r="B25" s="10">
        <v>18</v>
      </c>
      <c r="C25" s="10">
        <v>526</v>
      </c>
      <c r="D25" s="10">
        <v>248</v>
      </c>
      <c r="E25" s="10">
        <v>792</v>
      </c>
    </row>
    <row r="26" spans="1:5" x14ac:dyDescent="0.25">
      <c r="A26" s="5">
        <v>2002</v>
      </c>
      <c r="B26" s="10">
        <v>28</v>
      </c>
      <c r="C26" s="10">
        <v>484</v>
      </c>
      <c r="D26" s="10">
        <v>436</v>
      </c>
      <c r="E26" s="10">
        <v>948</v>
      </c>
    </row>
    <row r="27" spans="1:5" x14ac:dyDescent="0.25">
      <c r="A27" s="5">
        <v>2003</v>
      </c>
      <c r="B27" s="10">
        <v>63</v>
      </c>
      <c r="C27" s="10">
        <v>490</v>
      </c>
      <c r="D27" s="10">
        <v>343</v>
      </c>
      <c r="E27" s="10">
        <v>896</v>
      </c>
    </row>
    <row r="28" spans="1:5" x14ac:dyDescent="0.25">
      <c r="A28" s="5">
        <v>2004</v>
      </c>
      <c r="B28" s="10">
        <v>64</v>
      </c>
      <c r="C28" s="10">
        <v>509</v>
      </c>
      <c r="D28" s="10">
        <v>363</v>
      </c>
      <c r="E28" s="10">
        <v>936</v>
      </c>
    </row>
    <row r="29" spans="1:5" x14ac:dyDescent="0.25">
      <c r="A29" s="5">
        <v>2005</v>
      </c>
      <c r="B29" s="10">
        <v>21</v>
      </c>
      <c r="C29" s="10">
        <v>390</v>
      </c>
      <c r="D29" s="10">
        <v>408</v>
      </c>
      <c r="E29" s="10">
        <v>819</v>
      </c>
    </row>
    <row r="30" spans="1:5" x14ac:dyDescent="0.25">
      <c r="A30" s="5">
        <v>2006</v>
      </c>
      <c r="B30" s="10">
        <v>36</v>
      </c>
      <c r="C30" s="10">
        <v>357</v>
      </c>
      <c r="D30" s="10">
        <v>471</v>
      </c>
      <c r="E30" s="10">
        <v>864</v>
      </c>
    </row>
    <row r="31" spans="1:5" x14ac:dyDescent="0.25">
      <c r="A31" s="5">
        <v>2007</v>
      </c>
      <c r="B31" s="10">
        <v>24</v>
      </c>
      <c r="C31" s="10">
        <v>413</v>
      </c>
      <c r="D31" s="10">
        <v>408</v>
      </c>
      <c r="E31" s="10">
        <v>845</v>
      </c>
    </row>
    <row r="32" spans="1:5" x14ac:dyDescent="0.25">
      <c r="A32" s="5">
        <v>2008</v>
      </c>
      <c r="B32" s="10">
        <v>27</v>
      </c>
      <c r="C32" s="10">
        <v>351</v>
      </c>
      <c r="D32" s="10">
        <v>480</v>
      </c>
      <c r="E32" s="10">
        <v>858</v>
      </c>
    </row>
    <row r="33" spans="1:5" x14ac:dyDescent="0.25">
      <c r="A33" s="5">
        <v>2009</v>
      </c>
      <c r="B33" s="10">
        <v>32</v>
      </c>
      <c r="C33" s="10">
        <v>294</v>
      </c>
      <c r="D33" s="10">
        <v>444</v>
      </c>
      <c r="E33" s="10">
        <v>770</v>
      </c>
    </row>
    <row r="34" spans="1:5" x14ac:dyDescent="0.25">
      <c r="A34" s="5">
        <v>2010</v>
      </c>
      <c r="B34" s="10">
        <v>19</v>
      </c>
      <c r="C34" s="10">
        <v>201</v>
      </c>
      <c r="D34" s="10">
        <v>461</v>
      </c>
      <c r="E34" s="10">
        <v>681</v>
      </c>
    </row>
    <row r="35" spans="1:5" x14ac:dyDescent="0.25">
      <c r="A35" s="5">
        <v>2011</v>
      </c>
      <c r="B35" s="10">
        <v>8</v>
      </c>
      <c r="C35" s="10">
        <v>419</v>
      </c>
      <c r="D35" s="10">
        <v>334</v>
      </c>
      <c r="E35" s="10">
        <v>761</v>
      </c>
    </row>
    <row r="36" spans="1:5" x14ac:dyDescent="0.25">
      <c r="A36" s="5">
        <v>2012</v>
      </c>
      <c r="B36" s="10">
        <v>22</v>
      </c>
      <c r="C36" s="10">
        <v>266</v>
      </c>
      <c r="D36" s="10">
        <v>323</v>
      </c>
      <c r="E36" s="10">
        <v>611</v>
      </c>
    </row>
    <row r="37" spans="1:5" x14ac:dyDescent="0.25">
      <c r="A37" s="5">
        <v>2013</v>
      </c>
      <c r="B37" s="10">
        <v>24</v>
      </c>
      <c r="C37" s="10">
        <v>221</v>
      </c>
      <c r="D37" s="10">
        <v>365</v>
      </c>
      <c r="E37" s="10">
        <v>610</v>
      </c>
    </row>
    <row r="38" spans="1:5" x14ac:dyDescent="0.25">
      <c r="A38" s="5">
        <v>2014</v>
      </c>
      <c r="B38" s="10">
        <v>28</v>
      </c>
      <c r="C38" s="10">
        <v>256</v>
      </c>
      <c r="D38" s="10">
        <v>270</v>
      </c>
      <c r="E38" s="10">
        <v>554</v>
      </c>
    </row>
    <row r="39" spans="1:5" x14ac:dyDescent="0.25">
      <c r="A39" s="5">
        <v>2015</v>
      </c>
      <c r="B39" s="10">
        <v>15</v>
      </c>
      <c r="C39" s="10">
        <v>158</v>
      </c>
      <c r="D39" s="10">
        <v>382</v>
      </c>
      <c r="E39" s="10">
        <v>555</v>
      </c>
    </row>
    <row r="40" spans="1:5" x14ac:dyDescent="0.25">
      <c r="A40" s="5">
        <v>2016</v>
      </c>
      <c r="B40" s="10">
        <v>35</v>
      </c>
      <c r="C40" s="10">
        <v>183</v>
      </c>
      <c r="D40" s="10">
        <v>441</v>
      </c>
      <c r="E40" s="10">
        <v>659</v>
      </c>
    </row>
    <row r="41" spans="1:5" x14ac:dyDescent="0.25">
      <c r="A41" s="5">
        <v>2017</v>
      </c>
      <c r="B41" s="10">
        <v>10</v>
      </c>
      <c r="C41" s="10">
        <v>150</v>
      </c>
      <c r="D41" s="10">
        <v>480</v>
      </c>
      <c r="E41" s="10">
        <v>640</v>
      </c>
    </row>
    <row r="42" spans="1:5" x14ac:dyDescent="0.25">
      <c r="A42" s="5">
        <v>2018</v>
      </c>
      <c r="B42" s="10">
        <v>14</v>
      </c>
      <c r="C42" s="10">
        <v>143</v>
      </c>
      <c r="D42" s="10">
        <v>382</v>
      </c>
      <c r="E42" s="10">
        <v>539</v>
      </c>
    </row>
    <row r="43" spans="1:5" x14ac:dyDescent="0.25">
      <c r="A43" s="5">
        <v>2019</v>
      </c>
      <c r="B43" s="10">
        <v>16</v>
      </c>
      <c r="C43" s="10">
        <v>113</v>
      </c>
      <c r="D43" s="10">
        <v>370</v>
      </c>
      <c r="E43" s="10">
        <v>499</v>
      </c>
    </row>
    <row r="44" spans="1:5" x14ac:dyDescent="0.25">
      <c r="A44" s="5">
        <v>2020</v>
      </c>
      <c r="B44" s="10">
        <v>46</v>
      </c>
      <c r="C44" s="10">
        <v>130</v>
      </c>
      <c r="D44" s="10">
        <v>368</v>
      </c>
      <c r="E44" s="10">
        <v>544</v>
      </c>
    </row>
    <row r="45" spans="1:5" x14ac:dyDescent="0.25">
      <c r="A45" s="5">
        <v>2021</v>
      </c>
      <c r="B45" s="10">
        <v>14</v>
      </c>
      <c r="C45" s="10">
        <v>128</v>
      </c>
      <c r="D45" s="10">
        <v>359</v>
      </c>
      <c r="E45" s="10">
        <v>501</v>
      </c>
    </row>
    <row r="46" spans="1:5" x14ac:dyDescent="0.25">
      <c r="A46" s="5">
        <v>2022</v>
      </c>
      <c r="B46" s="10">
        <v>25</v>
      </c>
      <c r="C46" s="10">
        <v>207</v>
      </c>
      <c r="D46" s="10">
        <v>341</v>
      </c>
      <c r="E46" s="10">
        <v>573</v>
      </c>
    </row>
    <row r="47" spans="1:5" x14ac:dyDescent="0.25">
      <c r="A47" s="5">
        <v>2023</v>
      </c>
      <c r="B47" s="10">
        <v>18</v>
      </c>
      <c r="C47" s="10">
        <v>118</v>
      </c>
      <c r="D47" s="10">
        <v>329</v>
      </c>
      <c r="E47" s="10">
        <v>465</v>
      </c>
    </row>
    <row r="48" spans="1:5" x14ac:dyDescent="0.25">
      <c r="A48" s="5">
        <v>2024</v>
      </c>
      <c r="B48" s="10">
        <v>11</v>
      </c>
      <c r="C48" s="10">
        <v>208</v>
      </c>
      <c r="D48" s="10">
        <v>257</v>
      </c>
      <c r="E48" s="10">
        <v>476</v>
      </c>
    </row>
    <row r="49" spans="1:5" x14ac:dyDescent="0.25">
      <c r="A49" s="5">
        <v>2025</v>
      </c>
      <c r="B49" s="10">
        <v>3</v>
      </c>
      <c r="C49" s="10">
        <v>97</v>
      </c>
      <c r="D49" s="10">
        <v>265</v>
      </c>
      <c r="E49" s="10">
        <v>365</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7"/>
  <sheetViews>
    <sheetView workbookViewId="0"/>
  </sheetViews>
  <sheetFormatPr defaultColWidth="11.42578125" defaultRowHeight="15" x14ac:dyDescent="0.25"/>
  <cols>
    <col min="1" max="1" width="27.7109375" customWidth="1"/>
    <col min="2" max="20" width="31.7109375" customWidth="1"/>
  </cols>
  <sheetData>
    <row r="1" spans="1:6" ht="21" customHeight="1" x14ac:dyDescent="0.25">
      <c r="A1" s="1" t="s">
        <v>16</v>
      </c>
    </row>
    <row r="2" spans="1:6" ht="30" customHeight="1" x14ac:dyDescent="0.25">
      <c r="A2" s="8" t="s">
        <v>12</v>
      </c>
    </row>
    <row r="3" spans="1:6" ht="30" customHeight="1" x14ac:dyDescent="0.25">
      <c r="A3" s="4" t="s">
        <v>168</v>
      </c>
      <c r="B3" s="9" t="s">
        <v>178</v>
      </c>
      <c r="C3" s="9" t="s">
        <v>179</v>
      </c>
      <c r="D3" s="9" t="s">
        <v>180</v>
      </c>
      <c r="E3" s="9" t="s">
        <v>181</v>
      </c>
      <c r="F3" s="9" t="s">
        <v>182</v>
      </c>
    </row>
    <row r="4" spans="1:6" ht="25.5" customHeight="1" x14ac:dyDescent="0.25">
      <c r="A4" s="5">
        <v>1992</v>
      </c>
      <c r="B4" s="10">
        <v>30</v>
      </c>
      <c r="C4" s="10">
        <v>12</v>
      </c>
      <c r="D4" s="10">
        <v>10</v>
      </c>
      <c r="E4" s="10">
        <v>6</v>
      </c>
      <c r="F4" s="10">
        <v>58</v>
      </c>
    </row>
    <row r="5" spans="1:6" x14ac:dyDescent="0.25">
      <c r="A5" s="5">
        <v>1993</v>
      </c>
      <c r="B5" s="10">
        <v>28</v>
      </c>
      <c r="C5" s="10">
        <v>13</v>
      </c>
      <c r="D5" s="10">
        <v>11</v>
      </c>
      <c r="E5" s="10">
        <v>5</v>
      </c>
      <c r="F5" s="10">
        <v>57</v>
      </c>
    </row>
    <row r="6" spans="1:6" x14ac:dyDescent="0.25">
      <c r="A6" s="5">
        <v>1994</v>
      </c>
      <c r="B6" s="10">
        <v>25</v>
      </c>
      <c r="C6" s="10">
        <v>15</v>
      </c>
      <c r="D6" s="10">
        <v>12</v>
      </c>
      <c r="E6" s="10">
        <v>4</v>
      </c>
      <c r="F6" s="10">
        <v>56</v>
      </c>
    </row>
    <row r="7" spans="1:6" x14ac:dyDescent="0.25">
      <c r="A7" s="5">
        <v>1995</v>
      </c>
      <c r="B7" s="10">
        <v>26</v>
      </c>
      <c r="C7" s="10">
        <v>15</v>
      </c>
      <c r="D7" s="10">
        <v>13</v>
      </c>
      <c r="E7" s="10">
        <v>5</v>
      </c>
      <c r="F7" s="10">
        <v>59</v>
      </c>
    </row>
    <row r="8" spans="1:6" x14ac:dyDescent="0.25">
      <c r="A8" s="5">
        <v>1996</v>
      </c>
      <c r="B8" s="10">
        <v>24</v>
      </c>
      <c r="C8" s="10">
        <v>14</v>
      </c>
      <c r="D8" s="10">
        <v>12</v>
      </c>
      <c r="E8" s="10">
        <v>6</v>
      </c>
      <c r="F8" s="10">
        <v>56</v>
      </c>
    </row>
    <row r="9" spans="1:6" x14ac:dyDescent="0.25">
      <c r="A9" s="5">
        <v>1997</v>
      </c>
      <c r="B9" s="10">
        <v>19</v>
      </c>
      <c r="C9" s="10">
        <v>22</v>
      </c>
      <c r="D9" s="10">
        <v>12</v>
      </c>
      <c r="E9" s="10">
        <v>4</v>
      </c>
      <c r="F9" s="10">
        <v>57</v>
      </c>
    </row>
    <row r="10" spans="1:6" x14ac:dyDescent="0.25">
      <c r="A10" s="5">
        <v>1998</v>
      </c>
      <c r="B10" s="10">
        <v>26</v>
      </c>
      <c r="C10" s="10">
        <v>14</v>
      </c>
      <c r="D10" s="10">
        <v>8</v>
      </c>
      <c r="E10" s="10">
        <v>8</v>
      </c>
      <c r="F10" s="10">
        <v>56</v>
      </c>
    </row>
    <row r="11" spans="1:6" x14ac:dyDescent="0.25">
      <c r="A11" s="5">
        <v>1999</v>
      </c>
      <c r="B11" s="10">
        <v>18</v>
      </c>
      <c r="C11" s="10">
        <v>14</v>
      </c>
      <c r="D11" s="10">
        <v>8</v>
      </c>
      <c r="E11" s="10">
        <v>9</v>
      </c>
      <c r="F11" s="10">
        <v>49</v>
      </c>
    </row>
    <row r="12" spans="1:6" x14ac:dyDescent="0.25">
      <c r="A12" s="5">
        <v>2000</v>
      </c>
      <c r="B12" s="10">
        <v>16</v>
      </c>
      <c r="C12" s="10">
        <v>12</v>
      </c>
      <c r="D12" s="10">
        <v>8</v>
      </c>
      <c r="E12" s="10">
        <v>8</v>
      </c>
      <c r="F12" s="10">
        <v>44</v>
      </c>
    </row>
    <row r="13" spans="1:6" x14ac:dyDescent="0.25">
      <c r="A13" s="5">
        <v>2001</v>
      </c>
      <c r="B13" s="10">
        <v>17</v>
      </c>
      <c r="C13" s="10">
        <v>12</v>
      </c>
      <c r="D13" s="10">
        <v>6</v>
      </c>
      <c r="E13" s="10">
        <v>10</v>
      </c>
      <c r="F13" s="10">
        <v>45</v>
      </c>
    </row>
    <row r="14" spans="1:6" x14ac:dyDescent="0.25">
      <c r="A14" s="5">
        <v>2002</v>
      </c>
      <c r="B14" s="10">
        <v>16</v>
      </c>
      <c r="C14" s="10">
        <v>13</v>
      </c>
      <c r="D14" s="10">
        <v>4</v>
      </c>
      <c r="E14" s="10">
        <v>12</v>
      </c>
      <c r="F14" s="10">
        <v>45</v>
      </c>
    </row>
    <row r="15" spans="1:6" x14ac:dyDescent="0.25">
      <c r="A15" s="5">
        <v>2003</v>
      </c>
      <c r="B15" s="10">
        <v>17</v>
      </c>
      <c r="C15" s="10">
        <v>9</v>
      </c>
      <c r="D15" s="10">
        <v>6</v>
      </c>
      <c r="E15" s="10">
        <v>11</v>
      </c>
      <c r="F15" s="10">
        <v>43</v>
      </c>
    </row>
    <row r="16" spans="1:6" x14ac:dyDescent="0.25">
      <c r="A16" s="5">
        <v>2004</v>
      </c>
      <c r="B16" s="10">
        <v>14</v>
      </c>
      <c r="C16" s="10">
        <v>14</v>
      </c>
      <c r="D16" s="10">
        <v>5</v>
      </c>
      <c r="E16" s="10">
        <v>10</v>
      </c>
      <c r="F16" s="10">
        <v>43</v>
      </c>
    </row>
    <row r="17" spans="1:6" x14ac:dyDescent="0.25">
      <c r="A17" s="5">
        <v>2005</v>
      </c>
      <c r="B17" s="10">
        <v>18</v>
      </c>
      <c r="C17" s="10">
        <v>12</v>
      </c>
      <c r="D17" s="10">
        <v>6</v>
      </c>
      <c r="E17" s="10">
        <v>11</v>
      </c>
      <c r="F17" s="10">
        <v>47</v>
      </c>
    </row>
    <row r="18" spans="1:6" x14ac:dyDescent="0.25">
      <c r="A18" s="5">
        <v>2006</v>
      </c>
      <c r="B18" s="10">
        <v>16</v>
      </c>
      <c r="C18" s="10">
        <v>15</v>
      </c>
      <c r="D18" s="10">
        <v>6</v>
      </c>
      <c r="E18" s="10">
        <v>13</v>
      </c>
      <c r="F18" s="10">
        <v>50</v>
      </c>
    </row>
    <row r="19" spans="1:6" x14ac:dyDescent="0.25">
      <c r="A19" s="5">
        <v>2007</v>
      </c>
      <c r="B19" s="10">
        <v>14</v>
      </c>
      <c r="C19" s="10">
        <v>15</v>
      </c>
      <c r="D19" s="10">
        <v>3</v>
      </c>
      <c r="E19" s="10">
        <v>16</v>
      </c>
      <c r="F19" s="10">
        <v>48</v>
      </c>
    </row>
    <row r="20" spans="1:6" x14ac:dyDescent="0.25">
      <c r="A20" s="5">
        <v>2008</v>
      </c>
      <c r="B20" s="10">
        <v>8</v>
      </c>
      <c r="C20" s="10">
        <v>15</v>
      </c>
      <c r="D20" s="10">
        <v>7</v>
      </c>
      <c r="E20" s="10">
        <v>14</v>
      </c>
      <c r="F20" s="10">
        <v>44</v>
      </c>
    </row>
    <row r="21" spans="1:6" x14ac:dyDescent="0.25">
      <c r="A21" s="5">
        <v>2009</v>
      </c>
      <c r="B21" s="10">
        <v>10</v>
      </c>
      <c r="C21" s="10">
        <v>11</v>
      </c>
      <c r="D21" s="10">
        <v>7</v>
      </c>
      <c r="E21" s="10">
        <v>11</v>
      </c>
      <c r="F21" s="10">
        <v>39</v>
      </c>
    </row>
    <row r="22" spans="1:6" x14ac:dyDescent="0.25">
      <c r="A22" s="5">
        <v>2010</v>
      </c>
      <c r="B22" s="10">
        <v>7</v>
      </c>
      <c r="C22" s="10">
        <v>13</v>
      </c>
      <c r="D22" s="10">
        <v>9</v>
      </c>
      <c r="E22" s="10">
        <v>7</v>
      </c>
      <c r="F22" s="10">
        <v>36</v>
      </c>
    </row>
    <row r="23" spans="1:6" x14ac:dyDescent="0.25">
      <c r="A23" s="5">
        <v>2011</v>
      </c>
      <c r="B23" s="10">
        <v>9</v>
      </c>
      <c r="C23" s="10">
        <v>10</v>
      </c>
      <c r="D23" s="10">
        <v>6</v>
      </c>
      <c r="E23" s="10">
        <v>8</v>
      </c>
      <c r="F23" s="10">
        <v>33</v>
      </c>
    </row>
    <row r="24" spans="1:6" x14ac:dyDescent="0.25">
      <c r="A24" s="5">
        <v>2012</v>
      </c>
      <c r="B24" s="10">
        <v>10</v>
      </c>
      <c r="C24" s="10">
        <v>10</v>
      </c>
      <c r="D24" s="10">
        <v>6</v>
      </c>
      <c r="E24" s="10">
        <v>8</v>
      </c>
      <c r="F24" s="10">
        <v>34</v>
      </c>
    </row>
    <row r="25" spans="1:6" x14ac:dyDescent="0.25">
      <c r="A25" s="5">
        <v>2013</v>
      </c>
      <c r="B25" s="10">
        <v>6</v>
      </c>
      <c r="C25" s="10">
        <v>11</v>
      </c>
      <c r="D25" s="10">
        <v>5</v>
      </c>
      <c r="E25" s="10">
        <v>8</v>
      </c>
      <c r="F25" s="10">
        <v>30</v>
      </c>
    </row>
    <row r="26" spans="1:6" x14ac:dyDescent="0.25">
      <c r="A26" s="5">
        <v>2014</v>
      </c>
      <c r="B26" s="10">
        <v>6</v>
      </c>
      <c r="C26" s="10">
        <v>11</v>
      </c>
      <c r="D26" s="10">
        <v>5</v>
      </c>
      <c r="E26" s="10">
        <v>9</v>
      </c>
      <c r="F26" s="10">
        <v>31</v>
      </c>
    </row>
    <row r="27" spans="1:6" x14ac:dyDescent="0.25">
      <c r="A27" s="5">
        <v>2015</v>
      </c>
      <c r="B27" s="10">
        <v>4</v>
      </c>
      <c r="C27" s="10">
        <v>10</v>
      </c>
      <c r="D27" s="10">
        <v>5</v>
      </c>
      <c r="E27" s="10">
        <v>11</v>
      </c>
      <c r="F27" s="10">
        <v>30</v>
      </c>
    </row>
    <row r="28" spans="1:6" x14ac:dyDescent="0.25">
      <c r="A28" s="5">
        <v>2016</v>
      </c>
      <c r="B28" s="10">
        <v>6</v>
      </c>
      <c r="C28" s="10">
        <v>10</v>
      </c>
      <c r="D28" s="10">
        <v>3</v>
      </c>
      <c r="E28" s="10">
        <v>13</v>
      </c>
      <c r="F28" s="10">
        <v>32</v>
      </c>
    </row>
    <row r="29" spans="1:6" x14ac:dyDescent="0.25">
      <c r="A29" s="5">
        <v>2017</v>
      </c>
      <c r="B29" s="10">
        <v>4</v>
      </c>
      <c r="C29" s="10">
        <v>8</v>
      </c>
      <c r="D29" s="10">
        <v>5</v>
      </c>
      <c r="E29" s="10">
        <v>11</v>
      </c>
      <c r="F29" s="10">
        <v>28</v>
      </c>
    </row>
    <row r="30" spans="1:6" x14ac:dyDescent="0.25">
      <c r="A30" s="5">
        <v>2018</v>
      </c>
      <c r="B30" s="10">
        <v>5</v>
      </c>
      <c r="C30" s="10">
        <v>10</v>
      </c>
      <c r="D30" s="10">
        <v>3</v>
      </c>
      <c r="E30" s="10">
        <v>11</v>
      </c>
      <c r="F30" s="10">
        <v>29</v>
      </c>
    </row>
    <row r="31" spans="1:6" x14ac:dyDescent="0.25">
      <c r="A31" s="5">
        <v>2019</v>
      </c>
      <c r="B31" s="10">
        <v>5</v>
      </c>
      <c r="C31" s="10">
        <v>9</v>
      </c>
      <c r="D31" s="10">
        <v>4</v>
      </c>
      <c r="E31" s="10">
        <v>10</v>
      </c>
      <c r="F31" s="10">
        <v>28</v>
      </c>
    </row>
    <row r="32" spans="1:6" x14ac:dyDescent="0.25">
      <c r="A32" s="5">
        <v>2020</v>
      </c>
      <c r="B32" s="10">
        <v>6</v>
      </c>
      <c r="C32" s="10">
        <v>13</v>
      </c>
      <c r="D32" s="10">
        <v>2</v>
      </c>
      <c r="E32" s="10">
        <v>11</v>
      </c>
      <c r="F32" s="10">
        <v>32</v>
      </c>
    </row>
    <row r="33" spans="1:6" x14ac:dyDescent="0.25">
      <c r="A33" s="5">
        <v>2021</v>
      </c>
      <c r="B33" s="10">
        <v>4</v>
      </c>
      <c r="C33" s="10">
        <v>10</v>
      </c>
      <c r="D33" s="10">
        <v>3</v>
      </c>
      <c r="E33" s="10">
        <v>10</v>
      </c>
      <c r="F33" s="10">
        <v>27</v>
      </c>
    </row>
    <row r="34" spans="1:6" x14ac:dyDescent="0.25">
      <c r="A34" s="5">
        <v>2022</v>
      </c>
      <c r="B34" s="10">
        <v>6</v>
      </c>
      <c r="C34" s="10">
        <v>10</v>
      </c>
      <c r="D34" s="10">
        <v>3</v>
      </c>
      <c r="E34" s="10">
        <v>10</v>
      </c>
      <c r="F34" s="10">
        <v>29</v>
      </c>
    </row>
    <row r="35" spans="1:6" x14ac:dyDescent="0.25">
      <c r="A35" s="5">
        <v>2023</v>
      </c>
      <c r="B35" s="10">
        <v>6</v>
      </c>
      <c r="C35" s="10">
        <v>12</v>
      </c>
      <c r="D35" s="10">
        <v>2</v>
      </c>
      <c r="E35" s="10">
        <v>10</v>
      </c>
      <c r="F35" s="10">
        <v>30</v>
      </c>
    </row>
    <row r="36" spans="1:6" x14ac:dyDescent="0.25">
      <c r="A36" s="5">
        <v>2024</v>
      </c>
      <c r="B36" s="10">
        <v>5</v>
      </c>
      <c r="C36" s="10">
        <v>12</v>
      </c>
      <c r="D36" s="10">
        <v>3</v>
      </c>
      <c r="E36" s="10">
        <v>9</v>
      </c>
      <c r="F36" s="10">
        <v>29</v>
      </c>
    </row>
    <row r="37" spans="1:6" x14ac:dyDescent="0.25">
      <c r="A37" s="5">
        <v>2025</v>
      </c>
      <c r="B37" s="10">
        <v>4</v>
      </c>
      <c r="C37" s="10">
        <v>10</v>
      </c>
      <c r="D37" s="10">
        <v>0</v>
      </c>
      <c r="E37" s="10">
        <v>6</v>
      </c>
      <c r="F37" s="10">
        <v>20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90"/>
  <sheetViews>
    <sheetView workbookViewId="0"/>
  </sheetViews>
  <sheetFormatPr defaultColWidth="11.42578125" defaultRowHeight="15" x14ac:dyDescent="0.25"/>
  <cols>
    <col min="1" max="1" width="27.7109375" customWidth="1"/>
    <col min="2" max="20" width="31.7109375" customWidth="1"/>
  </cols>
  <sheetData>
    <row r="1" spans="1:10" ht="21" customHeight="1" x14ac:dyDescent="0.25">
      <c r="A1" s="1" t="s">
        <v>17</v>
      </c>
    </row>
    <row r="2" spans="1:10" ht="30" customHeight="1" x14ac:dyDescent="0.25">
      <c r="A2" s="8" t="s">
        <v>18</v>
      </c>
    </row>
    <row r="3" spans="1:10" ht="30" customHeight="1" x14ac:dyDescent="0.25">
      <c r="A3" s="4" t="s">
        <v>183</v>
      </c>
      <c r="B3" s="9" t="s">
        <v>168</v>
      </c>
      <c r="C3" s="9" t="s">
        <v>184</v>
      </c>
      <c r="D3" s="9" t="s">
        <v>185</v>
      </c>
      <c r="E3" s="9" t="s">
        <v>186</v>
      </c>
      <c r="F3" s="9" t="s">
        <v>187</v>
      </c>
      <c r="G3" s="9" t="s">
        <v>188</v>
      </c>
      <c r="H3" s="9" t="s">
        <v>189</v>
      </c>
      <c r="I3" s="9" t="s">
        <v>190</v>
      </c>
      <c r="J3" s="9" t="s">
        <v>182</v>
      </c>
    </row>
    <row r="4" spans="1:10" ht="25.5" customHeight="1" x14ac:dyDescent="0.25">
      <c r="A4" s="5" t="s">
        <v>191</v>
      </c>
      <c r="B4" s="10">
        <v>1994</v>
      </c>
      <c r="C4" s="10">
        <v>2</v>
      </c>
      <c r="D4" s="10">
        <v>4</v>
      </c>
      <c r="E4" s="10">
        <v>0</v>
      </c>
      <c r="F4" s="10">
        <v>2</v>
      </c>
      <c r="G4" s="10">
        <v>5</v>
      </c>
      <c r="H4" s="10">
        <v>1792</v>
      </c>
      <c r="I4" s="10">
        <v>42</v>
      </c>
      <c r="J4" s="10">
        <v>13</v>
      </c>
    </row>
    <row r="5" spans="1:10" x14ac:dyDescent="0.25">
      <c r="A5" s="5" t="s">
        <v>192</v>
      </c>
      <c r="B5" s="10">
        <v>1994</v>
      </c>
      <c r="C5" s="10">
        <v>0</v>
      </c>
      <c r="D5" s="10">
        <v>4</v>
      </c>
      <c r="E5" s="10">
        <v>4</v>
      </c>
      <c r="F5" s="10">
        <v>4</v>
      </c>
      <c r="G5" s="10">
        <v>7</v>
      </c>
      <c r="H5" s="10">
        <v>1516</v>
      </c>
      <c r="I5" s="10">
        <v>36</v>
      </c>
      <c r="J5" s="10">
        <v>19</v>
      </c>
    </row>
    <row r="6" spans="1:10" x14ac:dyDescent="0.25">
      <c r="A6" s="5" t="s">
        <v>193</v>
      </c>
      <c r="B6" s="10">
        <v>1994</v>
      </c>
      <c r="C6" s="10">
        <v>23</v>
      </c>
      <c r="D6" s="10">
        <v>7</v>
      </c>
      <c r="E6" s="10">
        <v>3</v>
      </c>
      <c r="F6" s="10">
        <v>1</v>
      </c>
      <c r="G6" s="10">
        <v>1</v>
      </c>
      <c r="H6" s="10">
        <v>481</v>
      </c>
      <c r="I6" s="10">
        <v>11</v>
      </c>
      <c r="J6" s="10">
        <v>35</v>
      </c>
    </row>
    <row r="7" spans="1:10" x14ac:dyDescent="0.25">
      <c r="A7" s="5" t="s">
        <v>194</v>
      </c>
      <c r="B7" s="10">
        <v>1994</v>
      </c>
      <c r="C7" s="10">
        <v>1</v>
      </c>
      <c r="D7" s="10">
        <v>0</v>
      </c>
      <c r="E7" s="10">
        <v>1</v>
      </c>
      <c r="F7" s="10">
        <v>0</v>
      </c>
      <c r="G7" s="10">
        <v>3</v>
      </c>
      <c r="H7" s="10">
        <v>474</v>
      </c>
      <c r="I7" s="10">
        <v>11</v>
      </c>
      <c r="J7" s="10">
        <v>5</v>
      </c>
    </row>
    <row r="8" spans="1:10" x14ac:dyDescent="0.25">
      <c r="A8" s="5" t="s">
        <v>195</v>
      </c>
      <c r="B8" s="10">
        <v>1994</v>
      </c>
      <c r="C8" s="10">
        <v>26</v>
      </c>
      <c r="D8" s="10">
        <v>15</v>
      </c>
      <c r="E8" s="10">
        <v>8</v>
      </c>
      <c r="F8" s="10">
        <v>7</v>
      </c>
      <c r="G8" s="10">
        <v>16</v>
      </c>
      <c r="H8" s="10">
        <v>4263</v>
      </c>
      <c r="I8" s="10">
        <v>100</v>
      </c>
      <c r="J8" s="10">
        <v>72</v>
      </c>
    </row>
    <row r="9" spans="1:10" x14ac:dyDescent="0.25">
      <c r="A9" s="5" t="s">
        <v>191</v>
      </c>
      <c r="B9" s="10">
        <v>1995</v>
      </c>
      <c r="C9" s="10">
        <v>2</v>
      </c>
      <c r="D9" s="10">
        <v>1</v>
      </c>
      <c r="E9" s="10">
        <v>2</v>
      </c>
      <c r="F9" s="10">
        <v>0</v>
      </c>
      <c r="G9" s="10">
        <v>8</v>
      </c>
      <c r="H9" s="10">
        <v>2058</v>
      </c>
      <c r="I9" s="10">
        <v>44</v>
      </c>
      <c r="J9" s="10">
        <v>13</v>
      </c>
    </row>
    <row r="10" spans="1:10" x14ac:dyDescent="0.25">
      <c r="A10" s="5" t="s">
        <v>192</v>
      </c>
      <c r="B10" s="10">
        <v>1995</v>
      </c>
      <c r="C10" s="10">
        <v>2</v>
      </c>
      <c r="D10" s="10">
        <v>2</v>
      </c>
      <c r="E10" s="10">
        <v>4</v>
      </c>
      <c r="F10" s="10">
        <v>4</v>
      </c>
      <c r="G10" s="10">
        <v>6</v>
      </c>
      <c r="H10" s="10">
        <v>1512</v>
      </c>
      <c r="I10" s="10">
        <v>32</v>
      </c>
      <c r="J10" s="10">
        <v>18</v>
      </c>
    </row>
    <row r="11" spans="1:10" x14ac:dyDescent="0.25">
      <c r="A11" s="5" t="s">
        <v>193</v>
      </c>
      <c r="B11" s="10">
        <v>1995</v>
      </c>
      <c r="C11" s="10">
        <v>19</v>
      </c>
      <c r="D11" s="10">
        <v>7</v>
      </c>
      <c r="E11" s="10">
        <v>3</v>
      </c>
      <c r="F11" s="10">
        <v>2</v>
      </c>
      <c r="G11" s="10">
        <v>2</v>
      </c>
      <c r="H11" s="10">
        <v>679</v>
      </c>
      <c r="I11" s="10">
        <v>15</v>
      </c>
      <c r="J11" s="10">
        <v>33</v>
      </c>
    </row>
    <row r="12" spans="1:10" x14ac:dyDescent="0.25">
      <c r="A12" s="5" t="s">
        <v>194</v>
      </c>
      <c r="B12" s="10">
        <v>1995</v>
      </c>
      <c r="C12" s="10">
        <v>1</v>
      </c>
      <c r="D12" s="10">
        <v>2</v>
      </c>
      <c r="E12" s="10">
        <v>0</v>
      </c>
      <c r="F12" s="10">
        <v>0</v>
      </c>
      <c r="G12" s="10">
        <v>2</v>
      </c>
      <c r="H12" s="10">
        <v>432</v>
      </c>
      <c r="I12" s="10">
        <v>9</v>
      </c>
      <c r="J12" s="10">
        <v>5</v>
      </c>
    </row>
    <row r="13" spans="1:10" x14ac:dyDescent="0.25">
      <c r="A13" s="5" t="s">
        <v>195</v>
      </c>
      <c r="B13" s="10">
        <v>1995</v>
      </c>
      <c r="C13" s="10">
        <v>24</v>
      </c>
      <c r="D13" s="10">
        <v>12</v>
      </c>
      <c r="E13" s="10">
        <v>9</v>
      </c>
      <c r="F13" s="10">
        <v>6</v>
      </c>
      <c r="G13" s="10">
        <v>18</v>
      </c>
      <c r="H13" s="10">
        <v>4683</v>
      </c>
      <c r="I13" s="10">
        <v>100</v>
      </c>
      <c r="J13" s="10">
        <v>69</v>
      </c>
    </row>
    <row r="14" spans="1:10" x14ac:dyDescent="0.25">
      <c r="A14" s="5" t="s">
        <v>191</v>
      </c>
      <c r="B14" s="10">
        <v>1996</v>
      </c>
      <c r="C14" s="10">
        <v>1</v>
      </c>
      <c r="D14" s="10">
        <v>2</v>
      </c>
      <c r="E14" s="10">
        <v>0</v>
      </c>
      <c r="F14" s="10">
        <v>1</v>
      </c>
      <c r="G14" s="10">
        <v>6</v>
      </c>
      <c r="H14" s="10">
        <v>1766</v>
      </c>
      <c r="I14" s="10">
        <v>38</v>
      </c>
      <c r="J14" s="10">
        <v>10</v>
      </c>
    </row>
    <row r="15" spans="1:10" x14ac:dyDescent="0.25">
      <c r="A15" s="5" t="s">
        <v>192</v>
      </c>
      <c r="B15" s="10">
        <v>1996</v>
      </c>
      <c r="C15" s="10">
        <v>2</v>
      </c>
      <c r="D15" s="10">
        <v>4</v>
      </c>
      <c r="E15" s="10">
        <v>3</v>
      </c>
      <c r="F15" s="10">
        <v>3</v>
      </c>
      <c r="G15" s="10">
        <v>7</v>
      </c>
      <c r="H15" s="10">
        <v>1560</v>
      </c>
      <c r="I15" s="10">
        <v>34</v>
      </c>
      <c r="J15" s="10">
        <v>19</v>
      </c>
    </row>
    <row r="16" spans="1:10" x14ac:dyDescent="0.25">
      <c r="A16" s="5" t="s">
        <v>193</v>
      </c>
      <c r="B16" s="10">
        <v>1996</v>
      </c>
      <c r="C16" s="10">
        <v>7</v>
      </c>
      <c r="D16" s="10">
        <v>7</v>
      </c>
      <c r="E16" s="10">
        <v>2</v>
      </c>
      <c r="F16" s="10">
        <v>3</v>
      </c>
      <c r="G16" s="10">
        <v>2</v>
      </c>
      <c r="H16" s="10">
        <v>657</v>
      </c>
      <c r="I16" s="10">
        <v>14</v>
      </c>
      <c r="J16" s="10">
        <v>21</v>
      </c>
    </row>
    <row r="17" spans="1:10" x14ac:dyDescent="0.25">
      <c r="A17" s="5" t="s">
        <v>194</v>
      </c>
      <c r="B17" s="10">
        <v>1996</v>
      </c>
      <c r="C17" s="10">
        <v>0</v>
      </c>
      <c r="D17" s="10">
        <v>1</v>
      </c>
      <c r="E17" s="10">
        <v>1</v>
      </c>
      <c r="F17" s="10">
        <v>1</v>
      </c>
      <c r="G17" s="10">
        <v>3</v>
      </c>
      <c r="H17" s="10">
        <v>647</v>
      </c>
      <c r="I17" s="10">
        <v>14</v>
      </c>
      <c r="J17" s="10">
        <v>6</v>
      </c>
    </row>
    <row r="18" spans="1:10" x14ac:dyDescent="0.25">
      <c r="A18" s="5" t="s">
        <v>195</v>
      </c>
      <c r="B18" s="10">
        <v>1996</v>
      </c>
      <c r="C18" s="10">
        <v>10</v>
      </c>
      <c r="D18" s="10">
        <v>14</v>
      </c>
      <c r="E18" s="10">
        <v>6</v>
      </c>
      <c r="F18" s="10">
        <v>8</v>
      </c>
      <c r="G18" s="10">
        <v>18</v>
      </c>
      <c r="H18" s="10">
        <v>4630</v>
      </c>
      <c r="I18" s="10">
        <v>100</v>
      </c>
      <c r="J18" s="10">
        <v>56</v>
      </c>
    </row>
    <row r="19" spans="1:10" x14ac:dyDescent="0.25">
      <c r="A19" s="5" t="s">
        <v>191</v>
      </c>
      <c r="B19" s="10">
        <v>1997</v>
      </c>
      <c r="C19" s="10">
        <v>0</v>
      </c>
      <c r="D19" s="10">
        <v>3</v>
      </c>
      <c r="E19" s="10">
        <v>1</v>
      </c>
      <c r="F19" s="10">
        <v>2</v>
      </c>
      <c r="G19" s="10">
        <v>5</v>
      </c>
      <c r="H19" s="10">
        <v>1729</v>
      </c>
      <c r="I19" s="10">
        <v>37</v>
      </c>
      <c r="J19" s="10">
        <v>11</v>
      </c>
    </row>
    <row r="20" spans="1:10" x14ac:dyDescent="0.25">
      <c r="A20" s="5" t="s">
        <v>192</v>
      </c>
      <c r="B20" s="10">
        <v>1997</v>
      </c>
      <c r="C20" s="10">
        <v>2</v>
      </c>
      <c r="D20" s="10">
        <v>4</v>
      </c>
      <c r="E20" s="10">
        <v>3</v>
      </c>
      <c r="F20" s="10">
        <v>3</v>
      </c>
      <c r="G20" s="10">
        <v>7</v>
      </c>
      <c r="H20" s="10">
        <v>1683</v>
      </c>
      <c r="I20" s="10">
        <v>36</v>
      </c>
      <c r="J20" s="10">
        <v>20</v>
      </c>
    </row>
    <row r="21" spans="1:10" x14ac:dyDescent="0.25">
      <c r="A21" s="5" t="s">
        <v>193</v>
      </c>
      <c r="B21" s="10">
        <v>1997</v>
      </c>
      <c r="C21" s="10">
        <v>7</v>
      </c>
      <c r="D21" s="10">
        <v>7</v>
      </c>
      <c r="E21" s="10">
        <v>2</v>
      </c>
      <c r="F21" s="10">
        <v>3</v>
      </c>
      <c r="G21" s="10">
        <v>2</v>
      </c>
      <c r="H21" s="10">
        <v>657</v>
      </c>
      <c r="I21" s="10">
        <v>14</v>
      </c>
      <c r="J21" s="10">
        <v>19</v>
      </c>
    </row>
    <row r="22" spans="1:10" x14ac:dyDescent="0.25">
      <c r="A22" s="5" t="s">
        <v>194</v>
      </c>
      <c r="B22" s="10">
        <v>1997</v>
      </c>
      <c r="C22" s="10">
        <v>0</v>
      </c>
      <c r="D22" s="10">
        <v>1</v>
      </c>
      <c r="E22" s="10">
        <v>1</v>
      </c>
      <c r="F22" s="10">
        <v>1</v>
      </c>
      <c r="G22" s="10">
        <v>3</v>
      </c>
      <c r="H22" s="10">
        <v>584</v>
      </c>
      <c r="I22" s="10">
        <v>13</v>
      </c>
      <c r="J22" s="10">
        <v>7</v>
      </c>
    </row>
    <row r="23" spans="1:10" x14ac:dyDescent="0.25">
      <c r="A23" s="5" t="s">
        <v>195</v>
      </c>
      <c r="B23" s="10">
        <v>1997</v>
      </c>
      <c r="C23" s="10">
        <v>9</v>
      </c>
      <c r="D23" s="10">
        <v>15</v>
      </c>
      <c r="E23" s="10">
        <v>7</v>
      </c>
      <c r="F23" s="10">
        <v>9</v>
      </c>
      <c r="G23" s="10">
        <v>17</v>
      </c>
      <c r="H23" s="10">
        <v>4653</v>
      </c>
      <c r="I23" s="10">
        <v>100</v>
      </c>
      <c r="J23" s="10">
        <v>57</v>
      </c>
    </row>
    <row r="24" spans="1:10" x14ac:dyDescent="0.25">
      <c r="A24" s="5" t="s">
        <v>191</v>
      </c>
      <c r="B24" s="10">
        <v>1998</v>
      </c>
      <c r="C24" s="10">
        <v>1</v>
      </c>
      <c r="D24" s="10">
        <v>4</v>
      </c>
      <c r="E24" s="10">
        <v>0</v>
      </c>
      <c r="F24" s="10">
        <v>2</v>
      </c>
      <c r="G24" s="10">
        <v>5</v>
      </c>
      <c r="H24" s="10">
        <v>1902</v>
      </c>
      <c r="I24" s="10">
        <v>39</v>
      </c>
      <c r="J24" s="10">
        <v>12</v>
      </c>
    </row>
    <row r="25" spans="1:10" x14ac:dyDescent="0.25">
      <c r="A25" s="5" t="s">
        <v>192</v>
      </c>
      <c r="B25" s="10">
        <v>1998</v>
      </c>
      <c r="C25" s="10">
        <v>4</v>
      </c>
      <c r="D25" s="10">
        <v>7</v>
      </c>
      <c r="E25" s="10">
        <v>4</v>
      </c>
      <c r="F25" s="10">
        <v>5</v>
      </c>
      <c r="G25" s="10">
        <v>9</v>
      </c>
      <c r="H25" s="10">
        <v>2323</v>
      </c>
      <c r="I25" s="10">
        <v>47</v>
      </c>
      <c r="J25" s="10">
        <v>29</v>
      </c>
    </row>
    <row r="26" spans="1:10" x14ac:dyDescent="0.25">
      <c r="A26" s="5" t="s">
        <v>193</v>
      </c>
      <c r="B26" s="10">
        <v>1998</v>
      </c>
      <c r="C26" s="10">
        <v>7</v>
      </c>
      <c r="D26" s="10">
        <v>2</v>
      </c>
      <c r="E26" s="10">
        <v>0</v>
      </c>
      <c r="F26" s="10">
        <v>2</v>
      </c>
      <c r="G26" s="10">
        <v>0</v>
      </c>
      <c r="H26" s="10">
        <v>184</v>
      </c>
      <c r="I26" s="10">
        <v>4</v>
      </c>
      <c r="J26" s="10">
        <v>11</v>
      </c>
    </row>
    <row r="27" spans="1:10" x14ac:dyDescent="0.25">
      <c r="A27" s="5" t="s">
        <v>194</v>
      </c>
      <c r="B27" s="10">
        <v>1998</v>
      </c>
      <c r="C27" s="10">
        <v>1</v>
      </c>
      <c r="D27" s="10">
        <v>0</v>
      </c>
      <c r="E27" s="10">
        <v>0</v>
      </c>
      <c r="F27" s="10">
        <v>1</v>
      </c>
      <c r="G27" s="10">
        <v>2</v>
      </c>
      <c r="H27" s="10">
        <v>504</v>
      </c>
      <c r="I27" s="10">
        <v>10</v>
      </c>
      <c r="J27" s="10">
        <v>4</v>
      </c>
    </row>
    <row r="28" spans="1:10" x14ac:dyDescent="0.25">
      <c r="A28" s="5" t="s">
        <v>195</v>
      </c>
      <c r="B28" s="10">
        <v>1998</v>
      </c>
      <c r="C28" s="10">
        <v>13</v>
      </c>
      <c r="D28" s="10">
        <v>13</v>
      </c>
      <c r="E28" s="10">
        <v>4</v>
      </c>
      <c r="F28" s="10">
        <v>10</v>
      </c>
      <c r="G28" s="10">
        <v>16</v>
      </c>
      <c r="H28" s="10">
        <v>4913</v>
      </c>
      <c r="I28" s="10">
        <v>100</v>
      </c>
      <c r="J28" s="10">
        <v>56</v>
      </c>
    </row>
    <row r="29" spans="1:10" x14ac:dyDescent="0.25">
      <c r="A29" s="5" t="s">
        <v>191</v>
      </c>
      <c r="B29" s="10">
        <v>1999</v>
      </c>
      <c r="C29" s="10">
        <v>2</v>
      </c>
      <c r="D29" s="10">
        <v>1</v>
      </c>
      <c r="E29" s="10">
        <v>1</v>
      </c>
      <c r="F29" s="10">
        <v>0</v>
      </c>
      <c r="G29" s="10">
        <v>5</v>
      </c>
      <c r="H29" s="10">
        <v>2245</v>
      </c>
      <c r="I29" s="10">
        <v>38</v>
      </c>
      <c r="J29" s="10">
        <v>9</v>
      </c>
    </row>
    <row r="30" spans="1:10" x14ac:dyDescent="0.25">
      <c r="A30" s="5" t="s">
        <v>192</v>
      </c>
      <c r="B30" s="10">
        <v>1999</v>
      </c>
      <c r="C30" s="10">
        <v>3</v>
      </c>
      <c r="D30" s="10">
        <v>7</v>
      </c>
      <c r="E30" s="10">
        <v>4</v>
      </c>
      <c r="F30" s="10">
        <v>6</v>
      </c>
      <c r="G30" s="10">
        <v>9</v>
      </c>
      <c r="H30" s="10">
        <v>2399</v>
      </c>
      <c r="I30" s="10">
        <v>41</v>
      </c>
      <c r="J30" s="10">
        <v>29</v>
      </c>
    </row>
    <row r="31" spans="1:10" x14ac:dyDescent="0.25">
      <c r="A31" s="5" t="s">
        <v>193</v>
      </c>
      <c r="B31" s="10">
        <v>1999</v>
      </c>
      <c r="C31" s="10">
        <v>3</v>
      </c>
      <c r="D31" s="10">
        <v>1</v>
      </c>
      <c r="E31" s="10">
        <v>1</v>
      </c>
      <c r="F31" s="10">
        <v>1</v>
      </c>
      <c r="G31" s="10">
        <v>0</v>
      </c>
      <c r="H31" s="10">
        <v>112</v>
      </c>
      <c r="I31" s="10">
        <v>2</v>
      </c>
      <c r="J31" s="10">
        <v>6</v>
      </c>
    </row>
    <row r="32" spans="1:10" x14ac:dyDescent="0.25">
      <c r="A32" s="5" t="s">
        <v>194</v>
      </c>
      <c r="B32" s="10">
        <v>1999</v>
      </c>
      <c r="C32" s="10">
        <v>1</v>
      </c>
      <c r="D32" s="10">
        <v>0</v>
      </c>
      <c r="E32" s="10">
        <v>1</v>
      </c>
      <c r="F32" s="10">
        <v>1</v>
      </c>
      <c r="G32" s="10">
        <v>3</v>
      </c>
      <c r="H32" s="10">
        <v>1075</v>
      </c>
      <c r="I32" s="10">
        <v>18</v>
      </c>
      <c r="J32" s="10">
        <v>6</v>
      </c>
    </row>
    <row r="33" spans="1:10" x14ac:dyDescent="0.25">
      <c r="A33" s="5" t="s">
        <v>196</v>
      </c>
      <c r="B33" s="10">
        <v>1999</v>
      </c>
      <c r="C33" s="10">
        <v>1</v>
      </c>
      <c r="D33" s="10">
        <v>0</v>
      </c>
      <c r="E33" s="10">
        <v>0</v>
      </c>
      <c r="F33" s="10">
        <v>0</v>
      </c>
      <c r="G33" s="10">
        <v>0</v>
      </c>
      <c r="H33" s="10">
        <v>3</v>
      </c>
      <c r="I33" s="10">
        <v>0.05</v>
      </c>
      <c r="J33" s="10">
        <v>1</v>
      </c>
    </row>
    <row r="34" spans="1:10" x14ac:dyDescent="0.25">
      <c r="A34" s="5" t="s">
        <v>195</v>
      </c>
      <c r="B34" s="10">
        <v>1999</v>
      </c>
      <c r="C34" s="10">
        <v>10</v>
      </c>
      <c r="D34" s="10">
        <v>9</v>
      </c>
      <c r="E34" s="10">
        <v>7</v>
      </c>
      <c r="F34" s="10">
        <v>8</v>
      </c>
      <c r="G34" s="10">
        <v>17</v>
      </c>
      <c r="H34" s="10">
        <v>5834</v>
      </c>
      <c r="I34" s="10">
        <v>100</v>
      </c>
      <c r="J34" s="10">
        <v>51</v>
      </c>
    </row>
    <row r="35" spans="1:10" x14ac:dyDescent="0.25">
      <c r="A35" s="5" t="s">
        <v>191</v>
      </c>
      <c r="B35" s="10">
        <v>2000</v>
      </c>
      <c r="C35" s="10">
        <v>0</v>
      </c>
      <c r="D35" s="10">
        <v>2</v>
      </c>
      <c r="E35" s="10">
        <v>1</v>
      </c>
      <c r="F35" s="10">
        <v>0</v>
      </c>
      <c r="G35" s="10">
        <v>6</v>
      </c>
      <c r="H35" s="10">
        <v>2258</v>
      </c>
      <c r="I35" s="10">
        <v>44</v>
      </c>
      <c r="J35" s="10">
        <v>9</v>
      </c>
    </row>
    <row r="36" spans="1:10" x14ac:dyDescent="0.25">
      <c r="A36" s="5" t="s">
        <v>192</v>
      </c>
      <c r="B36" s="10">
        <v>2000</v>
      </c>
      <c r="C36" s="10">
        <v>3</v>
      </c>
      <c r="D36" s="10">
        <v>6</v>
      </c>
      <c r="E36" s="10">
        <v>3</v>
      </c>
      <c r="F36" s="10">
        <v>6</v>
      </c>
      <c r="G36" s="10">
        <v>7</v>
      </c>
      <c r="H36" s="10">
        <v>1972</v>
      </c>
      <c r="I36" s="10">
        <v>38</v>
      </c>
      <c r="J36" s="10">
        <v>25</v>
      </c>
    </row>
    <row r="37" spans="1:10" x14ac:dyDescent="0.25">
      <c r="A37" s="5" t="s">
        <v>193</v>
      </c>
      <c r="B37" s="10">
        <v>2000</v>
      </c>
      <c r="C37" s="10">
        <v>3</v>
      </c>
      <c r="D37" s="10">
        <v>2</v>
      </c>
      <c r="E37" s="10">
        <v>1</v>
      </c>
      <c r="F37" s="10">
        <v>1</v>
      </c>
      <c r="G37" s="10">
        <v>0</v>
      </c>
      <c r="H37" s="10">
        <v>140</v>
      </c>
      <c r="I37" s="10">
        <v>3</v>
      </c>
      <c r="J37" s="10">
        <v>7</v>
      </c>
    </row>
    <row r="38" spans="1:10" x14ac:dyDescent="0.25">
      <c r="A38" s="5" t="s">
        <v>194</v>
      </c>
      <c r="B38" s="10">
        <v>2000</v>
      </c>
      <c r="C38" s="10">
        <v>0</v>
      </c>
      <c r="D38" s="10">
        <v>0</v>
      </c>
      <c r="E38" s="10">
        <v>0</v>
      </c>
      <c r="F38" s="10">
        <v>0</v>
      </c>
      <c r="G38" s="10">
        <v>3</v>
      </c>
      <c r="H38" s="10">
        <v>784</v>
      </c>
      <c r="I38" s="10">
        <v>15</v>
      </c>
      <c r="J38" s="10">
        <v>3</v>
      </c>
    </row>
    <row r="39" spans="1:10" x14ac:dyDescent="0.25">
      <c r="A39" s="5" t="s">
        <v>196</v>
      </c>
      <c r="B39" s="10">
        <v>2000</v>
      </c>
      <c r="C39" s="10">
        <v>0</v>
      </c>
      <c r="D39" s="10">
        <v>0</v>
      </c>
      <c r="E39" s="10">
        <v>0</v>
      </c>
      <c r="F39" s="10">
        <v>0</v>
      </c>
      <c r="G39" s="10">
        <v>0</v>
      </c>
      <c r="H39" s="10">
        <v>0</v>
      </c>
      <c r="I39" s="10">
        <v>0</v>
      </c>
      <c r="J39" s="10">
        <v>0</v>
      </c>
    </row>
    <row r="40" spans="1:10" x14ac:dyDescent="0.25">
      <c r="A40" s="5" t="s">
        <v>195</v>
      </c>
      <c r="B40" s="10">
        <v>2000</v>
      </c>
      <c r="C40" s="10">
        <v>6</v>
      </c>
      <c r="D40" s="10">
        <v>10</v>
      </c>
      <c r="E40" s="10">
        <v>5</v>
      </c>
      <c r="F40" s="10">
        <v>7</v>
      </c>
      <c r="G40" s="10">
        <v>16</v>
      </c>
      <c r="H40" s="10">
        <v>5154</v>
      </c>
      <c r="I40" s="10">
        <v>100</v>
      </c>
      <c r="J40" s="10">
        <v>44</v>
      </c>
    </row>
    <row r="41" spans="1:10" x14ac:dyDescent="0.25">
      <c r="A41" s="5" t="s">
        <v>191</v>
      </c>
      <c r="B41" s="10">
        <v>2001</v>
      </c>
      <c r="C41" s="10">
        <v>1</v>
      </c>
      <c r="D41" s="10">
        <v>2</v>
      </c>
      <c r="E41" s="10">
        <v>0</v>
      </c>
      <c r="F41" s="10">
        <v>1</v>
      </c>
      <c r="G41" s="10">
        <v>6</v>
      </c>
      <c r="H41" s="10">
        <v>2639</v>
      </c>
      <c r="I41" s="10">
        <v>48.3</v>
      </c>
      <c r="J41" s="10">
        <v>10</v>
      </c>
    </row>
    <row r="42" spans="1:10" x14ac:dyDescent="0.25">
      <c r="A42" s="5" t="s">
        <v>192</v>
      </c>
      <c r="B42" s="10">
        <v>2001</v>
      </c>
      <c r="C42" s="10">
        <v>4</v>
      </c>
      <c r="D42" s="10">
        <v>5</v>
      </c>
      <c r="E42" s="10">
        <v>5</v>
      </c>
      <c r="F42" s="10">
        <v>4</v>
      </c>
      <c r="G42" s="10">
        <v>7</v>
      </c>
      <c r="H42" s="10">
        <v>2146</v>
      </c>
      <c r="I42" s="10">
        <v>39.200000000000003</v>
      </c>
      <c r="J42" s="10">
        <v>25</v>
      </c>
    </row>
    <row r="43" spans="1:10" x14ac:dyDescent="0.25">
      <c r="A43" s="5" t="s">
        <v>193</v>
      </c>
      <c r="B43" s="10">
        <v>2001</v>
      </c>
      <c r="C43" s="10">
        <v>5</v>
      </c>
      <c r="D43" s="10">
        <v>0</v>
      </c>
      <c r="E43" s="10">
        <v>1</v>
      </c>
      <c r="F43" s="10">
        <v>1</v>
      </c>
      <c r="G43" s="10">
        <v>0</v>
      </c>
      <c r="H43" s="10">
        <v>120</v>
      </c>
      <c r="I43" s="10">
        <v>2.2000000000000002</v>
      </c>
      <c r="J43" s="10">
        <v>7</v>
      </c>
    </row>
    <row r="44" spans="1:10" x14ac:dyDescent="0.25">
      <c r="A44" s="5" t="s">
        <v>194</v>
      </c>
      <c r="B44" s="10">
        <v>2001</v>
      </c>
      <c r="C44" s="10">
        <v>0</v>
      </c>
      <c r="D44" s="10">
        <v>0</v>
      </c>
      <c r="E44" s="10">
        <v>0</v>
      </c>
      <c r="F44" s="10">
        <v>0</v>
      </c>
      <c r="G44" s="10">
        <v>3</v>
      </c>
      <c r="H44" s="10">
        <v>561</v>
      </c>
      <c r="I44" s="10">
        <v>10.3</v>
      </c>
      <c r="J44" s="10">
        <v>3</v>
      </c>
    </row>
    <row r="45" spans="1:10" x14ac:dyDescent="0.25">
      <c r="A45" s="5" t="s">
        <v>196</v>
      </c>
      <c r="B45" s="10">
        <v>2001</v>
      </c>
      <c r="C45" s="10">
        <v>0</v>
      </c>
      <c r="D45" s="10">
        <v>0</v>
      </c>
      <c r="E45" s="10">
        <v>0</v>
      </c>
      <c r="F45" s="10">
        <v>0</v>
      </c>
      <c r="G45" s="10">
        <v>0</v>
      </c>
      <c r="H45" s="10">
        <v>0</v>
      </c>
      <c r="I45" s="10">
        <v>0</v>
      </c>
      <c r="J45" s="10">
        <v>0</v>
      </c>
    </row>
    <row r="46" spans="1:10" x14ac:dyDescent="0.25">
      <c r="A46" s="5" t="s">
        <v>195</v>
      </c>
      <c r="B46" s="10">
        <v>2001</v>
      </c>
      <c r="C46" s="10">
        <v>10</v>
      </c>
      <c r="D46" s="10">
        <v>7</v>
      </c>
      <c r="E46" s="10">
        <v>6</v>
      </c>
      <c r="F46" s="10">
        <v>6</v>
      </c>
      <c r="G46" s="10">
        <v>16</v>
      </c>
      <c r="H46" s="10">
        <v>5466</v>
      </c>
      <c r="I46" s="10">
        <v>100</v>
      </c>
      <c r="J46" s="10">
        <v>45</v>
      </c>
    </row>
    <row r="47" spans="1:10" x14ac:dyDescent="0.25">
      <c r="A47" s="5" t="s">
        <v>191</v>
      </c>
      <c r="B47" s="10">
        <v>2002</v>
      </c>
      <c r="C47" s="10">
        <v>0</v>
      </c>
      <c r="D47" s="10">
        <v>1</v>
      </c>
      <c r="E47" s="10">
        <v>1</v>
      </c>
      <c r="F47" s="10">
        <v>0</v>
      </c>
      <c r="G47" s="10">
        <v>7</v>
      </c>
      <c r="H47" s="10">
        <v>3462</v>
      </c>
      <c r="I47" s="10">
        <v>52</v>
      </c>
      <c r="J47" s="10">
        <v>9</v>
      </c>
    </row>
    <row r="48" spans="1:10" x14ac:dyDescent="0.25">
      <c r="A48" s="5" t="s">
        <v>192</v>
      </c>
      <c r="B48" s="10">
        <v>2002</v>
      </c>
      <c r="C48" s="10">
        <v>4</v>
      </c>
      <c r="D48" s="10">
        <v>8</v>
      </c>
      <c r="E48" s="10">
        <v>4</v>
      </c>
      <c r="F48" s="10">
        <v>8</v>
      </c>
      <c r="G48" s="10">
        <v>6</v>
      </c>
      <c r="H48" s="10">
        <v>2194</v>
      </c>
      <c r="I48" s="10">
        <v>32.9</v>
      </c>
      <c r="J48" s="10">
        <v>30</v>
      </c>
    </row>
    <row r="49" spans="1:10" x14ac:dyDescent="0.25">
      <c r="A49" s="5" t="s">
        <v>193</v>
      </c>
      <c r="B49" s="10">
        <v>2002</v>
      </c>
      <c r="C49" s="10">
        <v>3</v>
      </c>
      <c r="D49" s="10">
        <v>0</v>
      </c>
      <c r="E49" s="10">
        <v>0</v>
      </c>
      <c r="F49" s="10">
        <v>0</v>
      </c>
      <c r="G49" s="10">
        <v>0</v>
      </c>
      <c r="H49" s="10">
        <v>6</v>
      </c>
      <c r="I49" s="10">
        <v>0.1</v>
      </c>
      <c r="J49" s="10">
        <v>3</v>
      </c>
    </row>
    <row r="50" spans="1:10" x14ac:dyDescent="0.25">
      <c r="A50" s="5" t="s">
        <v>194</v>
      </c>
      <c r="B50" s="10">
        <v>2002</v>
      </c>
      <c r="C50" s="10">
        <v>0</v>
      </c>
      <c r="D50" s="10">
        <v>0</v>
      </c>
      <c r="E50" s="10">
        <v>0</v>
      </c>
      <c r="F50" s="10">
        <v>0</v>
      </c>
      <c r="G50" s="10">
        <v>3</v>
      </c>
      <c r="H50" s="10">
        <v>997</v>
      </c>
      <c r="I50" s="10">
        <v>15</v>
      </c>
      <c r="J50" s="10">
        <v>3</v>
      </c>
    </row>
    <row r="51" spans="1:10" x14ac:dyDescent="0.25">
      <c r="A51" s="5" t="s">
        <v>196</v>
      </c>
      <c r="B51" s="10">
        <v>2002</v>
      </c>
      <c r="C51" s="10">
        <v>0</v>
      </c>
      <c r="D51" s="10">
        <v>0</v>
      </c>
      <c r="E51" s="10">
        <v>0</v>
      </c>
      <c r="F51" s="10">
        <v>0</v>
      </c>
      <c r="G51" s="10">
        <v>0</v>
      </c>
      <c r="H51" s="10">
        <v>0</v>
      </c>
      <c r="I51" s="10">
        <v>0</v>
      </c>
      <c r="J51" s="10">
        <v>0</v>
      </c>
    </row>
    <row r="52" spans="1:10" x14ac:dyDescent="0.25">
      <c r="A52" s="5" t="s">
        <v>195</v>
      </c>
      <c r="B52" s="10">
        <v>2002</v>
      </c>
      <c r="C52" s="10">
        <v>7</v>
      </c>
      <c r="D52" s="10">
        <v>9</v>
      </c>
      <c r="E52" s="10">
        <v>5</v>
      </c>
      <c r="F52" s="10">
        <v>8</v>
      </c>
      <c r="G52" s="10">
        <v>16</v>
      </c>
      <c r="H52" s="10">
        <v>6659</v>
      </c>
      <c r="I52" s="10">
        <v>100</v>
      </c>
      <c r="J52" s="10">
        <v>45</v>
      </c>
    </row>
    <row r="53" spans="1:10" x14ac:dyDescent="0.25">
      <c r="A53" s="5" t="s">
        <v>191</v>
      </c>
      <c r="B53" s="10">
        <v>2003</v>
      </c>
      <c r="C53" s="10">
        <v>0</v>
      </c>
      <c r="D53" s="10">
        <v>2</v>
      </c>
      <c r="E53" s="10">
        <v>0</v>
      </c>
      <c r="F53" s="10">
        <v>0</v>
      </c>
      <c r="G53" s="10">
        <v>7</v>
      </c>
      <c r="H53" s="10">
        <v>3664</v>
      </c>
      <c r="I53" s="10">
        <v>51.7</v>
      </c>
      <c r="J53" s="10">
        <v>9</v>
      </c>
    </row>
    <row r="54" spans="1:10" x14ac:dyDescent="0.25">
      <c r="A54" s="5" t="s">
        <v>192</v>
      </c>
      <c r="B54" s="10">
        <v>2003</v>
      </c>
      <c r="C54" s="10">
        <v>2</v>
      </c>
      <c r="D54" s="10">
        <v>10</v>
      </c>
      <c r="E54" s="10">
        <v>3</v>
      </c>
      <c r="F54" s="10">
        <v>5</v>
      </c>
      <c r="G54" s="10">
        <v>7</v>
      </c>
      <c r="H54" s="10">
        <v>1988</v>
      </c>
      <c r="I54" s="10">
        <v>28.1</v>
      </c>
      <c r="J54" s="10">
        <v>27</v>
      </c>
    </row>
    <row r="55" spans="1:10" x14ac:dyDescent="0.25">
      <c r="A55" s="5" t="s">
        <v>193</v>
      </c>
      <c r="B55" s="10">
        <v>2003</v>
      </c>
      <c r="C55" s="10">
        <v>3</v>
      </c>
      <c r="D55" s="10">
        <v>0</v>
      </c>
      <c r="E55" s="10">
        <v>1</v>
      </c>
      <c r="F55" s="10">
        <v>0</v>
      </c>
      <c r="G55" s="10">
        <v>0</v>
      </c>
      <c r="H55" s="10">
        <v>42</v>
      </c>
      <c r="I55" s="10">
        <v>0.6</v>
      </c>
      <c r="J55" s="10">
        <v>4</v>
      </c>
    </row>
    <row r="56" spans="1:10" x14ac:dyDescent="0.25">
      <c r="A56" s="5" t="s">
        <v>194</v>
      </c>
      <c r="B56" s="10">
        <v>2003</v>
      </c>
      <c r="C56" s="10">
        <v>0</v>
      </c>
      <c r="D56" s="10">
        <v>0</v>
      </c>
      <c r="E56" s="10">
        <v>0</v>
      </c>
      <c r="F56" s="10">
        <v>0</v>
      </c>
      <c r="G56" s="10">
        <v>3</v>
      </c>
      <c r="H56" s="10">
        <v>1391</v>
      </c>
      <c r="I56" s="10">
        <v>19.600000000000001</v>
      </c>
      <c r="J56" s="10">
        <v>3</v>
      </c>
    </row>
    <row r="57" spans="1:10" x14ac:dyDescent="0.25">
      <c r="A57" s="5" t="s">
        <v>196</v>
      </c>
      <c r="B57" s="10">
        <v>2003</v>
      </c>
      <c r="C57" s="10">
        <v>0</v>
      </c>
      <c r="D57" s="10">
        <v>0</v>
      </c>
      <c r="E57" s="10">
        <v>0</v>
      </c>
      <c r="F57" s="10">
        <v>0</v>
      </c>
      <c r="G57" s="10">
        <v>0</v>
      </c>
      <c r="H57" s="10">
        <v>0</v>
      </c>
      <c r="I57" s="10">
        <v>0</v>
      </c>
      <c r="J57" s="10">
        <v>0</v>
      </c>
    </row>
    <row r="58" spans="1:10" x14ac:dyDescent="0.25">
      <c r="A58" s="5" t="s">
        <v>195</v>
      </c>
      <c r="B58" s="10">
        <v>2003</v>
      </c>
      <c r="C58" s="10">
        <v>5</v>
      </c>
      <c r="D58" s="10">
        <v>12</v>
      </c>
      <c r="E58" s="10">
        <v>4</v>
      </c>
      <c r="F58" s="10">
        <v>5</v>
      </c>
      <c r="G58" s="10">
        <v>17</v>
      </c>
      <c r="H58" s="10">
        <v>7085</v>
      </c>
      <c r="I58" s="10">
        <v>100</v>
      </c>
      <c r="J58" s="10">
        <v>43</v>
      </c>
    </row>
    <row r="59" spans="1:10" x14ac:dyDescent="0.25">
      <c r="A59" s="5" t="s">
        <v>191</v>
      </c>
      <c r="B59" s="10">
        <v>2004</v>
      </c>
      <c r="C59" s="10">
        <v>0</v>
      </c>
      <c r="D59" s="10">
        <v>2</v>
      </c>
      <c r="E59" s="10">
        <v>0</v>
      </c>
      <c r="F59" s="10">
        <v>0</v>
      </c>
      <c r="G59" s="10">
        <v>7</v>
      </c>
      <c r="H59" s="10">
        <v>3320</v>
      </c>
      <c r="I59" s="10">
        <v>52.3</v>
      </c>
      <c r="J59" s="10">
        <v>9</v>
      </c>
    </row>
    <row r="60" spans="1:10" x14ac:dyDescent="0.25">
      <c r="A60" s="5" t="s">
        <v>192</v>
      </c>
      <c r="B60" s="10">
        <v>2004</v>
      </c>
      <c r="C60" s="10">
        <v>2</v>
      </c>
      <c r="D60" s="10">
        <v>6</v>
      </c>
      <c r="E60" s="10">
        <v>7</v>
      </c>
      <c r="F60" s="10">
        <v>7</v>
      </c>
      <c r="G60" s="10">
        <v>5</v>
      </c>
      <c r="H60" s="10">
        <v>1910</v>
      </c>
      <c r="I60" s="10">
        <v>30.1</v>
      </c>
      <c r="J60" s="10">
        <v>27</v>
      </c>
    </row>
    <row r="61" spans="1:10" x14ac:dyDescent="0.25">
      <c r="A61" s="5" t="s">
        <v>193</v>
      </c>
      <c r="B61" s="10">
        <v>2004</v>
      </c>
      <c r="C61" s="10">
        <v>3</v>
      </c>
      <c r="D61" s="10">
        <v>0</v>
      </c>
      <c r="E61" s="10">
        <v>0</v>
      </c>
      <c r="F61" s="10">
        <v>0</v>
      </c>
      <c r="G61" s="10">
        <v>0</v>
      </c>
      <c r="H61" s="10">
        <v>8</v>
      </c>
      <c r="I61" s="10">
        <v>0.1</v>
      </c>
      <c r="J61" s="10">
        <v>3</v>
      </c>
    </row>
    <row r="62" spans="1:10" x14ac:dyDescent="0.25">
      <c r="A62" s="5" t="s">
        <v>194</v>
      </c>
      <c r="B62" s="10">
        <v>2004</v>
      </c>
      <c r="C62" s="10">
        <v>1</v>
      </c>
      <c r="D62" s="10">
        <v>0</v>
      </c>
      <c r="E62" s="10">
        <v>0</v>
      </c>
      <c r="F62" s="10">
        <v>0</v>
      </c>
      <c r="G62" s="10">
        <v>3</v>
      </c>
      <c r="H62" s="10">
        <v>1114</v>
      </c>
      <c r="I62" s="10">
        <v>17.5</v>
      </c>
      <c r="J62" s="10">
        <v>4</v>
      </c>
    </row>
    <row r="63" spans="1:10" x14ac:dyDescent="0.25">
      <c r="A63" s="5" t="s">
        <v>196</v>
      </c>
      <c r="B63" s="10">
        <v>2004</v>
      </c>
      <c r="C63" s="10">
        <v>0</v>
      </c>
      <c r="D63" s="10">
        <v>0</v>
      </c>
      <c r="E63" s="10">
        <v>0</v>
      </c>
      <c r="F63" s="10">
        <v>0</v>
      </c>
      <c r="G63" s="10">
        <v>0</v>
      </c>
      <c r="H63" s="10">
        <v>0</v>
      </c>
      <c r="I63" s="10">
        <v>0</v>
      </c>
      <c r="J63" s="10">
        <v>0</v>
      </c>
    </row>
    <row r="64" spans="1:10" x14ac:dyDescent="0.25">
      <c r="A64" s="5" t="s">
        <v>195</v>
      </c>
      <c r="B64" s="10">
        <v>2004</v>
      </c>
      <c r="C64" s="10">
        <v>6</v>
      </c>
      <c r="D64" s="10">
        <v>8</v>
      </c>
      <c r="E64" s="10">
        <v>7</v>
      </c>
      <c r="F64" s="10">
        <v>7</v>
      </c>
      <c r="G64" s="10">
        <v>15</v>
      </c>
      <c r="H64" s="10">
        <v>6352</v>
      </c>
      <c r="I64" s="10">
        <v>100</v>
      </c>
      <c r="J64" s="10">
        <v>43</v>
      </c>
    </row>
    <row r="65" spans="1:10" x14ac:dyDescent="0.25">
      <c r="A65" s="5" t="s">
        <v>191</v>
      </c>
      <c r="B65" s="10">
        <v>2005</v>
      </c>
      <c r="C65" s="10">
        <v>1</v>
      </c>
      <c r="D65" s="10">
        <v>2</v>
      </c>
      <c r="E65" s="10">
        <v>0</v>
      </c>
      <c r="F65" s="10">
        <v>0</v>
      </c>
      <c r="G65" s="10">
        <v>7</v>
      </c>
      <c r="H65" s="10">
        <v>3771</v>
      </c>
      <c r="I65" s="10">
        <v>53.9</v>
      </c>
      <c r="J65" s="10">
        <v>10</v>
      </c>
    </row>
    <row r="66" spans="1:10" x14ac:dyDescent="0.25">
      <c r="A66" s="5" t="s">
        <v>192</v>
      </c>
      <c r="B66" s="10">
        <v>2005</v>
      </c>
      <c r="C66" s="10">
        <v>5</v>
      </c>
      <c r="D66" s="10">
        <v>7</v>
      </c>
      <c r="E66" s="10">
        <v>5</v>
      </c>
      <c r="F66" s="10">
        <v>7</v>
      </c>
      <c r="G66" s="10">
        <v>5</v>
      </c>
      <c r="H66" s="10">
        <v>1972</v>
      </c>
      <c r="I66" s="10">
        <v>28.2</v>
      </c>
      <c r="J66" s="10">
        <v>29</v>
      </c>
    </row>
    <row r="67" spans="1:10" x14ac:dyDescent="0.25">
      <c r="A67" s="5" t="s">
        <v>193</v>
      </c>
      <c r="B67" s="10">
        <v>2005</v>
      </c>
      <c r="C67" s="10">
        <v>3</v>
      </c>
      <c r="D67" s="10">
        <v>0</v>
      </c>
      <c r="E67" s="10">
        <v>0</v>
      </c>
      <c r="F67" s="10">
        <v>0</v>
      </c>
      <c r="G67" s="10">
        <v>0</v>
      </c>
      <c r="H67" s="10">
        <v>4</v>
      </c>
      <c r="I67" s="10">
        <v>0.1</v>
      </c>
      <c r="J67" s="10">
        <v>3</v>
      </c>
    </row>
    <row r="68" spans="1:10" x14ac:dyDescent="0.25">
      <c r="A68" s="5" t="s">
        <v>194</v>
      </c>
      <c r="B68" s="10">
        <v>2005</v>
      </c>
      <c r="C68" s="10">
        <v>0</v>
      </c>
      <c r="D68" s="10">
        <v>0</v>
      </c>
      <c r="E68" s="10">
        <v>0</v>
      </c>
      <c r="F68" s="10">
        <v>0</v>
      </c>
      <c r="G68" s="10">
        <v>5</v>
      </c>
      <c r="H68" s="10">
        <v>1242</v>
      </c>
      <c r="I68" s="10">
        <v>17.8</v>
      </c>
      <c r="J68" s="10">
        <v>5</v>
      </c>
    </row>
    <row r="69" spans="1:10" x14ac:dyDescent="0.25">
      <c r="A69" s="5" t="s">
        <v>196</v>
      </c>
      <c r="B69" s="10">
        <v>2005</v>
      </c>
      <c r="C69" s="10">
        <v>0</v>
      </c>
      <c r="D69" s="10">
        <v>0</v>
      </c>
      <c r="E69" s="10">
        <v>0</v>
      </c>
      <c r="F69" s="10">
        <v>0</v>
      </c>
      <c r="G69" s="10">
        <v>0</v>
      </c>
      <c r="H69" s="10">
        <v>0</v>
      </c>
      <c r="I69" s="10">
        <v>0</v>
      </c>
      <c r="J69" s="10">
        <v>0</v>
      </c>
    </row>
    <row r="70" spans="1:10" x14ac:dyDescent="0.25">
      <c r="A70" s="5" t="s">
        <v>195</v>
      </c>
      <c r="B70" s="10">
        <v>2005</v>
      </c>
      <c r="C70" s="10">
        <v>9</v>
      </c>
      <c r="D70" s="10">
        <v>9</v>
      </c>
      <c r="E70" s="10">
        <v>5</v>
      </c>
      <c r="F70" s="10">
        <v>7</v>
      </c>
      <c r="G70" s="10">
        <v>17</v>
      </c>
      <c r="H70" s="10">
        <v>6989</v>
      </c>
      <c r="I70" s="10">
        <v>100</v>
      </c>
      <c r="J70" s="10">
        <v>47</v>
      </c>
    </row>
    <row r="71" spans="1:10" x14ac:dyDescent="0.25">
      <c r="A71" s="5" t="s">
        <v>191</v>
      </c>
      <c r="B71" s="10">
        <v>2006</v>
      </c>
      <c r="C71" s="10">
        <v>2</v>
      </c>
      <c r="D71" s="10">
        <v>1</v>
      </c>
      <c r="E71" s="10">
        <v>0</v>
      </c>
      <c r="F71" s="10">
        <v>0</v>
      </c>
      <c r="G71" s="10">
        <v>5</v>
      </c>
      <c r="H71" s="10">
        <v>2842</v>
      </c>
      <c r="I71" s="10">
        <v>37.9</v>
      </c>
      <c r="J71" s="10">
        <v>8</v>
      </c>
    </row>
    <row r="72" spans="1:10" x14ac:dyDescent="0.25">
      <c r="A72" s="5" t="s">
        <v>192</v>
      </c>
      <c r="B72" s="10">
        <v>2006</v>
      </c>
      <c r="C72" s="10">
        <v>5</v>
      </c>
      <c r="D72" s="10">
        <v>5</v>
      </c>
      <c r="E72" s="10">
        <v>6</v>
      </c>
      <c r="F72" s="10">
        <v>6</v>
      </c>
      <c r="G72" s="10">
        <v>7</v>
      </c>
      <c r="H72" s="10">
        <v>2299</v>
      </c>
      <c r="I72" s="10">
        <v>30.7</v>
      </c>
      <c r="J72" s="10">
        <v>29</v>
      </c>
    </row>
    <row r="73" spans="1:10" x14ac:dyDescent="0.25">
      <c r="A73" s="5" t="s">
        <v>193</v>
      </c>
      <c r="B73" s="10">
        <v>2006</v>
      </c>
      <c r="C73" s="10">
        <v>3</v>
      </c>
      <c r="D73" s="10">
        <v>0</v>
      </c>
      <c r="E73" s="10">
        <v>0</v>
      </c>
      <c r="F73" s="10">
        <v>0</v>
      </c>
      <c r="G73" s="10">
        <v>0</v>
      </c>
      <c r="H73" s="10">
        <v>10</v>
      </c>
      <c r="I73" s="10">
        <v>0.1</v>
      </c>
      <c r="J73" s="10">
        <v>3</v>
      </c>
    </row>
    <row r="74" spans="1:10" x14ac:dyDescent="0.25">
      <c r="A74" s="5" t="s">
        <v>194</v>
      </c>
      <c r="B74" s="10">
        <v>2006</v>
      </c>
      <c r="C74" s="10">
        <v>0</v>
      </c>
      <c r="D74" s="10">
        <v>0</v>
      </c>
      <c r="E74" s="10">
        <v>0</v>
      </c>
      <c r="F74" s="10">
        <v>3</v>
      </c>
      <c r="G74" s="10">
        <v>7</v>
      </c>
      <c r="H74" s="10">
        <v>2341</v>
      </c>
      <c r="I74" s="10">
        <v>31.3</v>
      </c>
      <c r="J74" s="10">
        <v>10</v>
      </c>
    </row>
    <row r="75" spans="1:10" x14ac:dyDescent="0.25">
      <c r="A75" s="5" t="s">
        <v>196</v>
      </c>
      <c r="B75" s="10">
        <v>2006</v>
      </c>
      <c r="C75" s="10">
        <v>0</v>
      </c>
      <c r="D75" s="10">
        <v>0</v>
      </c>
      <c r="E75" s="10">
        <v>0</v>
      </c>
      <c r="F75" s="10">
        <v>0</v>
      </c>
      <c r="G75" s="10">
        <v>0</v>
      </c>
      <c r="H75" s="10">
        <v>0</v>
      </c>
      <c r="I75" s="10">
        <v>0</v>
      </c>
      <c r="J75" s="10">
        <v>0</v>
      </c>
    </row>
    <row r="76" spans="1:10" x14ac:dyDescent="0.25">
      <c r="A76" s="5" t="s">
        <v>195</v>
      </c>
      <c r="B76" s="10">
        <v>2006</v>
      </c>
      <c r="C76" s="10">
        <v>10</v>
      </c>
      <c r="D76" s="10">
        <v>6</v>
      </c>
      <c r="E76" s="10">
        <v>6</v>
      </c>
      <c r="F76" s="10">
        <v>9</v>
      </c>
      <c r="G76" s="10">
        <v>19</v>
      </c>
      <c r="H76" s="10">
        <v>7492</v>
      </c>
      <c r="I76" s="10">
        <v>100</v>
      </c>
      <c r="J76" s="10">
        <v>50</v>
      </c>
    </row>
    <row r="77" spans="1:10" x14ac:dyDescent="0.25">
      <c r="A77" s="5" t="s">
        <v>191</v>
      </c>
      <c r="B77" s="10">
        <v>2007</v>
      </c>
      <c r="C77" s="10">
        <v>1</v>
      </c>
      <c r="D77" s="10">
        <v>1</v>
      </c>
      <c r="E77" s="10">
        <v>0</v>
      </c>
      <c r="F77" s="10">
        <v>1</v>
      </c>
      <c r="G77" s="10">
        <v>5</v>
      </c>
      <c r="H77" s="10">
        <v>2704</v>
      </c>
      <c r="I77" s="10">
        <v>36.5</v>
      </c>
      <c r="J77" s="10">
        <v>8</v>
      </c>
    </row>
    <row r="78" spans="1:10" x14ac:dyDescent="0.25">
      <c r="A78" s="5" t="s">
        <v>192</v>
      </c>
      <c r="B78" s="10">
        <v>2007</v>
      </c>
      <c r="C78" s="10">
        <v>3</v>
      </c>
      <c r="D78" s="10">
        <v>6</v>
      </c>
      <c r="E78" s="10">
        <v>6</v>
      </c>
      <c r="F78" s="10">
        <v>7</v>
      </c>
      <c r="G78" s="10">
        <v>6</v>
      </c>
      <c r="H78" s="10">
        <v>2354</v>
      </c>
      <c r="I78" s="10">
        <v>31.8</v>
      </c>
      <c r="J78" s="10">
        <v>28</v>
      </c>
    </row>
    <row r="79" spans="1:10" x14ac:dyDescent="0.25">
      <c r="A79" s="5" t="s">
        <v>193</v>
      </c>
      <c r="B79" s="10">
        <v>2007</v>
      </c>
      <c r="C79" s="10">
        <v>3</v>
      </c>
      <c r="D79" s="10">
        <v>0</v>
      </c>
      <c r="E79" s="10">
        <v>0</v>
      </c>
      <c r="F79" s="10">
        <v>0</v>
      </c>
      <c r="G79" s="10">
        <v>0</v>
      </c>
      <c r="H79" s="10">
        <v>3</v>
      </c>
      <c r="I79" s="10">
        <v>0.04</v>
      </c>
      <c r="J79" s="10">
        <v>3</v>
      </c>
    </row>
    <row r="80" spans="1:10" x14ac:dyDescent="0.25">
      <c r="A80" s="5" t="s">
        <v>194</v>
      </c>
      <c r="B80" s="10">
        <v>2007</v>
      </c>
      <c r="C80" s="10">
        <v>0</v>
      </c>
      <c r="D80" s="10">
        <v>0</v>
      </c>
      <c r="E80" s="10">
        <v>0</v>
      </c>
      <c r="F80" s="10">
        <v>1</v>
      </c>
      <c r="G80" s="10">
        <v>8</v>
      </c>
      <c r="H80" s="10">
        <v>2353</v>
      </c>
      <c r="I80" s="10">
        <v>31.7</v>
      </c>
      <c r="J80" s="10">
        <v>9</v>
      </c>
    </row>
    <row r="81" spans="1:10" x14ac:dyDescent="0.25">
      <c r="A81" s="5" t="s">
        <v>196</v>
      </c>
      <c r="B81" s="10">
        <v>2007</v>
      </c>
      <c r="C81" s="10">
        <v>0</v>
      </c>
      <c r="D81" s="10">
        <v>0</v>
      </c>
      <c r="E81" s="10">
        <v>0</v>
      </c>
      <c r="F81" s="10">
        <v>0</v>
      </c>
      <c r="G81" s="10">
        <v>0</v>
      </c>
      <c r="H81" s="10">
        <v>0</v>
      </c>
      <c r="I81" s="10">
        <v>0</v>
      </c>
      <c r="J81" s="10">
        <v>0</v>
      </c>
    </row>
    <row r="82" spans="1:10" x14ac:dyDescent="0.25">
      <c r="A82" s="5" t="s">
        <v>195</v>
      </c>
      <c r="B82" s="10">
        <v>2007</v>
      </c>
      <c r="C82" s="10">
        <v>7</v>
      </c>
      <c r="D82" s="10">
        <v>7</v>
      </c>
      <c r="E82" s="10">
        <v>6</v>
      </c>
      <c r="F82" s="10">
        <v>9</v>
      </c>
      <c r="G82" s="10">
        <v>19</v>
      </c>
      <c r="H82" s="10">
        <v>7414</v>
      </c>
      <c r="I82" s="10">
        <v>100</v>
      </c>
      <c r="J82" s="10">
        <v>48</v>
      </c>
    </row>
    <row r="83" spans="1:10" x14ac:dyDescent="0.25">
      <c r="A83" s="5" t="s">
        <v>191</v>
      </c>
      <c r="B83" s="10">
        <v>2008</v>
      </c>
      <c r="C83" s="10">
        <v>0</v>
      </c>
      <c r="D83" s="10">
        <v>1</v>
      </c>
      <c r="E83" s="10">
        <v>0</v>
      </c>
      <c r="F83" s="10">
        <v>0</v>
      </c>
      <c r="G83" s="10">
        <v>6</v>
      </c>
      <c r="H83" s="10">
        <v>2562</v>
      </c>
      <c r="I83" s="10">
        <v>33.4</v>
      </c>
      <c r="J83" s="10">
        <v>7</v>
      </c>
    </row>
    <row r="84" spans="1:10" x14ac:dyDescent="0.25">
      <c r="A84" s="5" t="s">
        <v>192</v>
      </c>
      <c r="B84" s="10">
        <v>2008</v>
      </c>
      <c r="C84" s="10">
        <v>2</v>
      </c>
      <c r="D84" s="10">
        <v>3</v>
      </c>
      <c r="E84" s="10">
        <v>6</v>
      </c>
      <c r="F84" s="10">
        <v>8</v>
      </c>
      <c r="G84" s="10">
        <v>7</v>
      </c>
      <c r="H84" s="10">
        <v>2463</v>
      </c>
      <c r="I84" s="10">
        <v>32.1</v>
      </c>
      <c r="J84" s="10">
        <v>26</v>
      </c>
    </row>
    <row r="85" spans="1:10" x14ac:dyDescent="0.25">
      <c r="A85" s="5" t="s">
        <v>193</v>
      </c>
      <c r="B85" s="10">
        <v>2008</v>
      </c>
      <c r="C85" s="10">
        <v>1</v>
      </c>
      <c r="D85" s="10">
        <v>1</v>
      </c>
      <c r="E85" s="10">
        <v>0</v>
      </c>
      <c r="F85" s="10">
        <v>0</v>
      </c>
      <c r="G85" s="10">
        <v>0</v>
      </c>
      <c r="H85" s="10">
        <v>17</v>
      </c>
      <c r="I85" s="10">
        <v>0.2</v>
      </c>
      <c r="J85" s="10">
        <v>2</v>
      </c>
    </row>
    <row r="86" spans="1:10" x14ac:dyDescent="0.25">
      <c r="A86" s="5" t="s">
        <v>194</v>
      </c>
      <c r="B86" s="10">
        <v>2008</v>
      </c>
      <c r="C86" s="10">
        <v>0</v>
      </c>
      <c r="D86" s="10">
        <v>0</v>
      </c>
      <c r="E86" s="10">
        <v>0</v>
      </c>
      <c r="F86" s="10">
        <v>1</v>
      </c>
      <c r="G86" s="10">
        <v>8</v>
      </c>
      <c r="H86" s="10">
        <v>2628</v>
      </c>
      <c r="I86" s="10">
        <v>34.299999999999997</v>
      </c>
      <c r="J86" s="10">
        <v>9</v>
      </c>
    </row>
    <row r="87" spans="1:10" x14ac:dyDescent="0.25">
      <c r="A87" s="5" t="s">
        <v>196</v>
      </c>
      <c r="B87" s="10">
        <v>2008</v>
      </c>
      <c r="C87" s="10">
        <v>0</v>
      </c>
      <c r="D87" s="10">
        <v>0</v>
      </c>
      <c r="E87" s="10">
        <v>0</v>
      </c>
      <c r="F87" s="10">
        <v>0</v>
      </c>
      <c r="G87" s="10">
        <v>0</v>
      </c>
      <c r="H87" s="10">
        <v>0</v>
      </c>
      <c r="I87" s="10">
        <v>0</v>
      </c>
      <c r="J87" s="10">
        <v>0</v>
      </c>
    </row>
    <row r="88" spans="1:10" x14ac:dyDescent="0.25">
      <c r="A88" s="5" t="s">
        <v>195</v>
      </c>
      <c r="B88" s="10">
        <v>2008</v>
      </c>
      <c r="C88" s="10">
        <v>3</v>
      </c>
      <c r="D88" s="10">
        <v>5</v>
      </c>
      <c r="E88" s="10">
        <v>6</v>
      </c>
      <c r="F88" s="10">
        <v>9</v>
      </c>
      <c r="G88" s="10">
        <v>21</v>
      </c>
      <c r="H88" s="10">
        <v>7670</v>
      </c>
      <c r="I88" s="10">
        <v>100</v>
      </c>
      <c r="J88" s="10">
        <v>44</v>
      </c>
    </row>
    <row r="89" spans="1:10" x14ac:dyDescent="0.25">
      <c r="A89" s="5" t="s">
        <v>191</v>
      </c>
      <c r="B89" s="10">
        <v>2009</v>
      </c>
      <c r="C89" s="10">
        <v>1</v>
      </c>
      <c r="D89" s="10">
        <v>0</v>
      </c>
      <c r="E89" s="10">
        <v>0</v>
      </c>
      <c r="F89" s="10">
        <v>0</v>
      </c>
      <c r="G89" s="10">
        <v>5</v>
      </c>
      <c r="H89" s="10">
        <v>2029</v>
      </c>
      <c r="I89" s="10">
        <v>30</v>
      </c>
      <c r="J89" s="10">
        <v>6</v>
      </c>
    </row>
    <row r="90" spans="1:10" x14ac:dyDescent="0.25">
      <c r="A90" s="5" t="s">
        <v>192</v>
      </c>
      <c r="B90" s="10">
        <v>2009</v>
      </c>
      <c r="C90" s="10">
        <v>1</v>
      </c>
      <c r="D90" s="10">
        <v>4</v>
      </c>
      <c r="E90" s="10">
        <v>0</v>
      </c>
      <c r="F90" s="10">
        <v>11</v>
      </c>
      <c r="G90" s="10">
        <v>7</v>
      </c>
      <c r="H90" s="10">
        <v>2115</v>
      </c>
      <c r="I90" s="10">
        <v>31.3</v>
      </c>
      <c r="J90" s="10">
        <v>23</v>
      </c>
    </row>
    <row r="91" spans="1:10" x14ac:dyDescent="0.25">
      <c r="A91" s="5" t="s">
        <v>193</v>
      </c>
      <c r="B91" s="10">
        <v>2009</v>
      </c>
      <c r="C91" s="10">
        <v>2</v>
      </c>
      <c r="D91" s="10">
        <v>0</v>
      </c>
      <c r="E91" s="10">
        <v>0</v>
      </c>
      <c r="F91" s="10">
        <v>0</v>
      </c>
      <c r="G91" s="10">
        <v>0</v>
      </c>
      <c r="H91" s="10">
        <v>1</v>
      </c>
      <c r="I91" s="10">
        <v>0.01</v>
      </c>
      <c r="J91" s="10">
        <v>2</v>
      </c>
    </row>
    <row r="92" spans="1:10" x14ac:dyDescent="0.25">
      <c r="A92" s="5" t="s">
        <v>194</v>
      </c>
      <c r="B92" s="10">
        <v>2009</v>
      </c>
      <c r="C92" s="10">
        <v>0</v>
      </c>
      <c r="D92" s="10">
        <v>2</v>
      </c>
      <c r="E92" s="10">
        <v>0</v>
      </c>
      <c r="F92" s="10">
        <v>0</v>
      </c>
      <c r="G92" s="10">
        <v>6</v>
      </c>
      <c r="H92" s="10">
        <v>2620</v>
      </c>
      <c r="I92" s="10">
        <v>38.700000000000003</v>
      </c>
      <c r="J92" s="10">
        <v>8</v>
      </c>
    </row>
    <row r="93" spans="1:10" x14ac:dyDescent="0.25">
      <c r="A93" s="5" t="s">
        <v>196</v>
      </c>
      <c r="B93" s="10">
        <v>2009</v>
      </c>
      <c r="C93" s="10">
        <v>0</v>
      </c>
      <c r="D93" s="10">
        <v>0</v>
      </c>
      <c r="E93" s="10">
        <v>0</v>
      </c>
      <c r="F93" s="10">
        <v>0</v>
      </c>
      <c r="G93" s="10">
        <v>0</v>
      </c>
      <c r="H93" s="10">
        <v>0</v>
      </c>
      <c r="I93" s="10">
        <v>0</v>
      </c>
      <c r="J93" s="10">
        <v>0</v>
      </c>
    </row>
    <row r="94" spans="1:10" x14ac:dyDescent="0.25">
      <c r="A94" s="5" t="s">
        <v>195</v>
      </c>
      <c r="B94" s="10">
        <v>2009</v>
      </c>
      <c r="C94" s="10">
        <v>4</v>
      </c>
      <c r="D94" s="10">
        <v>6</v>
      </c>
      <c r="E94" s="10">
        <v>0</v>
      </c>
      <c r="F94" s="10">
        <v>11</v>
      </c>
      <c r="G94" s="10">
        <v>18</v>
      </c>
      <c r="H94" s="10">
        <v>6766</v>
      </c>
      <c r="I94" s="10">
        <v>100</v>
      </c>
      <c r="J94" s="10">
        <v>39</v>
      </c>
    </row>
    <row r="95" spans="1:10" x14ac:dyDescent="0.25">
      <c r="A95" s="5" t="s">
        <v>191</v>
      </c>
      <c r="B95" s="10">
        <v>2010</v>
      </c>
      <c r="C95" s="10">
        <v>1</v>
      </c>
      <c r="D95" s="10">
        <v>0</v>
      </c>
      <c r="E95" s="10">
        <v>0</v>
      </c>
      <c r="F95" s="10">
        <v>0</v>
      </c>
      <c r="G95" s="10">
        <v>4</v>
      </c>
      <c r="H95" s="10">
        <v>1632</v>
      </c>
      <c r="I95" s="10">
        <v>31.8</v>
      </c>
      <c r="J95" s="10">
        <v>5</v>
      </c>
    </row>
    <row r="96" spans="1:10" x14ac:dyDescent="0.25">
      <c r="A96" s="5" t="s">
        <v>192</v>
      </c>
      <c r="B96" s="10">
        <v>2010</v>
      </c>
      <c r="C96" s="10">
        <v>1</v>
      </c>
      <c r="D96" s="10">
        <v>1</v>
      </c>
      <c r="E96" s="10">
        <v>8</v>
      </c>
      <c r="F96" s="10">
        <v>5</v>
      </c>
      <c r="G96" s="10">
        <v>7</v>
      </c>
      <c r="H96" s="10">
        <v>1893</v>
      </c>
      <c r="I96" s="10">
        <v>36.799999999999997</v>
      </c>
      <c r="J96" s="10">
        <v>22</v>
      </c>
    </row>
    <row r="97" spans="1:10" x14ac:dyDescent="0.25">
      <c r="A97" s="5" t="s">
        <v>193</v>
      </c>
      <c r="B97" s="10">
        <v>2010</v>
      </c>
      <c r="C97" s="10">
        <v>3</v>
      </c>
      <c r="D97" s="10">
        <v>0</v>
      </c>
      <c r="E97" s="10">
        <v>0</v>
      </c>
      <c r="F97" s="10">
        <v>0</v>
      </c>
      <c r="G97" s="10">
        <v>0</v>
      </c>
      <c r="H97" s="10">
        <v>8</v>
      </c>
      <c r="I97" s="10">
        <v>0.2</v>
      </c>
      <c r="J97" s="10">
        <v>3</v>
      </c>
    </row>
    <row r="98" spans="1:10" x14ac:dyDescent="0.25">
      <c r="A98" s="5" t="s">
        <v>194</v>
      </c>
      <c r="B98" s="10">
        <v>2010</v>
      </c>
      <c r="C98" s="10">
        <v>0</v>
      </c>
      <c r="D98" s="10">
        <v>1</v>
      </c>
      <c r="E98" s="10">
        <v>0</v>
      </c>
      <c r="F98" s="10">
        <v>0</v>
      </c>
      <c r="G98" s="10">
        <v>5</v>
      </c>
      <c r="H98" s="10">
        <v>1606</v>
      </c>
      <c r="I98" s="10">
        <v>31.2</v>
      </c>
      <c r="J98" s="10">
        <v>6</v>
      </c>
    </row>
    <row r="99" spans="1:10" x14ac:dyDescent="0.25">
      <c r="A99" s="5" t="s">
        <v>196</v>
      </c>
      <c r="B99" s="10">
        <v>2010</v>
      </c>
      <c r="C99" s="10">
        <v>0</v>
      </c>
      <c r="D99" s="10">
        <v>0</v>
      </c>
      <c r="E99" s="10">
        <v>0</v>
      </c>
      <c r="F99" s="10">
        <v>0</v>
      </c>
      <c r="G99" s="10">
        <v>0</v>
      </c>
      <c r="H99" s="10">
        <v>0</v>
      </c>
      <c r="I99" s="10">
        <v>0</v>
      </c>
      <c r="J99" s="10">
        <v>0</v>
      </c>
    </row>
    <row r="100" spans="1:10" x14ac:dyDescent="0.25">
      <c r="A100" s="5" t="s">
        <v>195</v>
      </c>
      <c r="B100" s="10">
        <v>2010</v>
      </c>
      <c r="C100" s="10">
        <v>5</v>
      </c>
      <c r="D100" s="10">
        <v>2</v>
      </c>
      <c r="E100" s="10">
        <v>8</v>
      </c>
      <c r="F100" s="10">
        <v>5</v>
      </c>
      <c r="G100" s="10">
        <v>16</v>
      </c>
      <c r="H100" s="10">
        <v>5139</v>
      </c>
      <c r="I100" s="10">
        <v>100</v>
      </c>
      <c r="J100" s="10">
        <v>36</v>
      </c>
    </row>
    <row r="101" spans="1:10" x14ac:dyDescent="0.25">
      <c r="A101" s="5" t="s">
        <v>191</v>
      </c>
      <c r="B101" s="10">
        <v>2011</v>
      </c>
      <c r="C101" s="10">
        <v>1</v>
      </c>
      <c r="D101" s="10">
        <v>0</v>
      </c>
      <c r="E101" s="10">
        <v>0</v>
      </c>
      <c r="F101" s="10">
        <v>0</v>
      </c>
      <c r="G101" s="10">
        <v>5</v>
      </c>
      <c r="H101" s="10">
        <v>1835</v>
      </c>
      <c r="I101" s="10">
        <v>39.700000000000003</v>
      </c>
      <c r="J101" s="10">
        <v>6</v>
      </c>
    </row>
    <row r="102" spans="1:10" x14ac:dyDescent="0.25">
      <c r="A102" s="5" t="s">
        <v>192</v>
      </c>
      <c r="B102" s="10">
        <v>2011</v>
      </c>
      <c r="C102" s="10">
        <v>1</v>
      </c>
      <c r="D102" s="10">
        <v>3</v>
      </c>
      <c r="E102" s="10">
        <v>7</v>
      </c>
      <c r="F102" s="10">
        <v>2</v>
      </c>
      <c r="G102" s="10">
        <v>6</v>
      </c>
      <c r="H102" s="10">
        <v>1619</v>
      </c>
      <c r="I102" s="10">
        <v>35.1</v>
      </c>
      <c r="J102" s="10">
        <v>19</v>
      </c>
    </row>
    <row r="103" spans="1:10" x14ac:dyDescent="0.25">
      <c r="A103" s="5" t="s">
        <v>193</v>
      </c>
      <c r="B103" s="10">
        <v>2011</v>
      </c>
      <c r="C103" s="10">
        <v>3</v>
      </c>
      <c r="D103" s="10">
        <v>0</v>
      </c>
      <c r="E103" s="10">
        <v>0</v>
      </c>
      <c r="F103" s="10">
        <v>0</v>
      </c>
      <c r="G103" s="10">
        <v>0</v>
      </c>
      <c r="H103" s="10">
        <v>9</v>
      </c>
      <c r="I103" s="10">
        <v>0.2</v>
      </c>
      <c r="J103" s="10">
        <v>3</v>
      </c>
    </row>
    <row r="104" spans="1:10" x14ac:dyDescent="0.25">
      <c r="A104" s="5" t="s">
        <v>194</v>
      </c>
      <c r="B104" s="10">
        <v>2011</v>
      </c>
      <c r="C104" s="10">
        <v>0</v>
      </c>
      <c r="D104" s="10">
        <v>1</v>
      </c>
      <c r="E104" s="10">
        <v>1</v>
      </c>
      <c r="F104" s="10">
        <v>0</v>
      </c>
      <c r="G104" s="10">
        <v>3</v>
      </c>
      <c r="H104" s="10">
        <v>1156</v>
      </c>
      <c r="I104" s="10">
        <v>25</v>
      </c>
      <c r="J104" s="10">
        <v>5</v>
      </c>
    </row>
    <row r="105" spans="1:10" x14ac:dyDescent="0.25">
      <c r="A105" s="5" t="s">
        <v>196</v>
      </c>
      <c r="B105" s="10">
        <v>2011</v>
      </c>
      <c r="C105" s="10">
        <v>0</v>
      </c>
      <c r="D105" s="10">
        <v>0</v>
      </c>
      <c r="E105" s="10">
        <v>0</v>
      </c>
      <c r="F105" s="10">
        <v>0</v>
      </c>
      <c r="G105" s="10">
        <v>0</v>
      </c>
      <c r="H105" s="10">
        <v>0</v>
      </c>
      <c r="I105" s="10">
        <v>0</v>
      </c>
      <c r="J105" s="10">
        <v>0</v>
      </c>
    </row>
    <row r="106" spans="1:10" x14ac:dyDescent="0.25">
      <c r="A106" s="5" t="s">
        <v>195</v>
      </c>
      <c r="B106" s="10">
        <v>2011</v>
      </c>
      <c r="C106" s="10">
        <v>5</v>
      </c>
      <c r="D106" s="10">
        <v>4</v>
      </c>
      <c r="E106" s="10">
        <v>8</v>
      </c>
      <c r="F106" s="10">
        <v>2</v>
      </c>
      <c r="G106" s="10">
        <v>14</v>
      </c>
      <c r="H106" s="10">
        <v>4619</v>
      </c>
      <c r="I106" s="10">
        <v>100</v>
      </c>
      <c r="J106" s="10">
        <v>33</v>
      </c>
    </row>
    <row r="107" spans="1:10" x14ac:dyDescent="0.25">
      <c r="A107" s="5" t="s">
        <v>191</v>
      </c>
      <c r="B107" s="10">
        <v>2012</v>
      </c>
      <c r="C107" s="10">
        <v>1</v>
      </c>
      <c r="D107" s="10">
        <v>0</v>
      </c>
      <c r="E107" s="10">
        <v>0</v>
      </c>
      <c r="F107" s="10">
        <v>0</v>
      </c>
      <c r="G107" s="10">
        <v>5</v>
      </c>
      <c r="H107" s="10">
        <v>2220</v>
      </c>
      <c r="I107" s="10">
        <v>39.200000000000003</v>
      </c>
      <c r="J107" s="10">
        <v>6</v>
      </c>
    </row>
    <row r="108" spans="1:10" x14ac:dyDescent="0.25">
      <c r="A108" s="5" t="s">
        <v>192</v>
      </c>
      <c r="B108" s="10">
        <v>2012</v>
      </c>
      <c r="C108" s="10">
        <v>2</v>
      </c>
      <c r="D108" s="10">
        <v>3</v>
      </c>
      <c r="E108" s="10">
        <v>3</v>
      </c>
      <c r="F108" s="10">
        <v>6</v>
      </c>
      <c r="G108" s="10">
        <v>4</v>
      </c>
      <c r="H108" s="10">
        <v>1362</v>
      </c>
      <c r="I108" s="10">
        <v>24</v>
      </c>
      <c r="J108" s="10">
        <v>18</v>
      </c>
    </row>
    <row r="109" spans="1:10" x14ac:dyDescent="0.25">
      <c r="A109" s="5" t="s">
        <v>193</v>
      </c>
      <c r="B109" s="10">
        <v>2012</v>
      </c>
      <c r="C109" s="10">
        <v>3</v>
      </c>
      <c r="D109" s="10">
        <v>0</v>
      </c>
      <c r="E109" s="10">
        <v>0</v>
      </c>
      <c r="F109" s="10">
        <v>0</v>
      </c>
      <c r="G109" s="10">
        <v>0</v>
      </c>
      <c r="H109" s="10">
        <v>12</v>
      </c>
      <c r="I109" s="10">
        <v>0.2</v>
      </c>
      <c r="J109" s="10">
        <v>3</v>
      </c>
    </row>
    <row r="110" spans="1:10" x14ac:dyDescent="0.25">
      <c r="A110" s="5" t="s">
        <v>194</v>
      </c>
      <c r="B110" s="10">
        <v>2012</v>
      </c>
      <c r="C110" s="10">
        <v>1</v>
      </c>
      <c r="D110" s="10">
        <v>0</v>
      </c>
      <c r="E110" s="10">
        <v>1</v>
      </c>
      <c r="F110" s="10">
        <v>0</v>
      </c>
      <c r="G110" s="10">
        <v>5</v>
      </c>
      <c r="H110" s="10">
        <v>2076</v>
      </c>
      <c r="I110" s="10">
        <v>36.6</v>
      </c>
      <c r="J110" s="10">
        <v>7</v>
      </c>
    </row>
    <row r="111" spans="1:10" x14ac:dyDescent="0.25">
      <c r="A111" s="5" t="s">
        <v>196</v>
      </c>
      <c r="B111" s="10">
        <v>2012</v>
      </c>
      <c r="C111" s="10">
        <v>0</v>
      </c>
      <c r="D111" s="10">
        <v>0</v>
      </c>
      <c r="E111" s="10">
        <v>0</v>
      </c>
      <c r="F111" s="10">
        <v>0</v>
      </c>
      <c r="G111" s="10">
        <v>0</v>
      </c>
      <c r="H111" s="10">
        <v>0</v>
      </c>
      <c r="I111" s="10">
        <v>0</v>
      </c>
      <c r="J111" s="10">
        <v>0</v>
      </c>
    </row>
    <row r="112" spans="1:10" x14ac:dyDescent="0.25">
      <c r="A112" s="5" t="s">
        <v>195</v>
      </c>
      <c r="B112" s="10">
        <v>2012</v>
      </c>
      <c r="C112" s="10">
        <v>7</v>
      </c>
      <c r="D112" s="10">
        <v>3</v>
      </c>
      <c r="E112" s="10">
        <v>4</v>
      </c>
      <c r="F112" s="10">
        <v>6</v>
      </c>
      <c r="G112" s="10">
        <v>14</v>
      </c>
      <c r="H112" s="10">
        <v>5670</v>
      </c>
      <c r="I112" s="10">
        <v>100</v>
      </c>
      <c r="J112" s="10">
        <v>34</v>
      </c>
    </row>
    <row r="113" spans="1:10" x14ac:dyDescent="0.25">
      <c r="A113" s="5" t="s">
        <v>191</v>
      </c>
      <c r="B113" s="10">
        <v>2013</v>
      </c>
      <c r="C113" s="10">
        <v>1</v>
      </c>
      <c r="D113" s="10">
        <v>0</v>
      </c>
      <c r="E113" s="10">
        <v>0</v>
      </c>
      <c r="F113" s="10">
        <v>0</v>
      </c>
      <c r="G113" s="10">
        <v>5</v>
      </c>
      <c r="H113" s="10">
        <v>2424</v>
      </c>
      <c r="I113" s="10">
        <v>43.2</v>
      </c>
      <c r="J113" s="10">
        <v>6</v>
      </c>
    </row>
    <row r="114" spans="1:10" x14ac:dyDescent="0.25">
      <c r="A114" s="5" t="s">
        <v>192</v>
      </c>
      <c r="B114" s="10">
        <v>2013</v>
      </c>
      <c r="C114" s="10">
        <v>1</v>
      </c>
      <c r="D114" s="10">
        <v>1</v>
      </c>
      <c r="E114" s="10">
        <v>3</v>
      </c>
      <c r="F114" s="10">
        <v>7</v>
      </c>
      <c r="G114" s="10">
        <v>3</v>
      </c>
      <c r="H114" s="10">
        <v>1213</v>
      </c>
      <c r="I114" s="10">
        <v>21.6</v>
      </c>
      <c r="J114" s="10">
        <v>15</v>
      </c>
    </row>
    <row r="115" spans="1:10" x14ac:dyDescent="0.25">
      <c r="A115" s="5" t="s">
        <v>193</v>
      </c>
      <c r="B115" s="10">
        <v>2013</v>
      </c>
      <c r="C115" s="10">
        <v>3</v>
      </c>
      <c r="D115" s="10">
        <v>0</v>
      </c>
      <c r="E115" s="10">
        <v>0</v>
      </c>
      <c r="F115" s="10">
        <v>0</v>
      </c>
      <c r="G115" s="10">
        <v>0</v>
      </c>
      <c r="H115" s="10">
        <v>10</v>
      </c>
      <c r="I115" s="10">
        <v>0.2</v>
      </c>
      <c r="J115" s="10">
        <v>3</v>
      </c>
    </row>
    <row r="116" spans="1:10" x14ac:dyDescent="0.25">
      <c r="A116" s="5" t="s">
        <v>194</v>
      </c>
      <c r="B116" s="10">
        <v>2013</v>
      </c>
      <c r="C116" s="10">
        <v>0</v>
      </c>
      <c r="D116" s="10">
        <v>0</v>
      </c>
      <c r="E116" s="10">
        <v>1</v>
      </c>
      <c r="F116" s="10">
        <v>0</v>
      </c>
      <c r="G116" s="10">
        <v>5</v>
      </c>
      <c r="H116" s="10">
        <v>1964</v>
      </c>
      <c r="I116" s="10">
        <v>35</v>
      </c>
      <c r="J116" s="10">
        <v>6</v>
      </c>
    </row>
    <row r="117" spans="1:10" x14ac:dyDescent="0.25">
      <c r="A117" s="5" t="s">
        <v>196</v>
      </c>
      <c r="B117" s="10">
        <v>2013</v>
      </c>
      <c r="C117" s="10">
        <v>0</v>
      </c>
      <c r="D117" s="10">
        <v>0</v>
      </c>
      <c r="E117" s="10">
        <v>0</v>
      </c>
      <c r="F117" s="10">
        <v>0</v>
      </c>
      <c r="G117" s="10">
        <v>0</v>
      </c>
      <c r="H117" s="10">
        <v>0</v>
      </c>
      <c r="I117" s="10">
        <v>0</v>
      </c>
      <c r="J117" s="10">
        <v>0</v>
      </c>
    </row>
    <row r="118" spans="1:10" x14ac:dyDescent="0.25">
      <c r="A118" s="5" t="s">
        <v>195</v>
      </c>
      <c r="B118" s="10">
        <v>2013</v>
      </c>
      <c r="C118" s="10">
        <v>5</v>
      </c>
      <c r="D118" s="10">
        <v>1</v>
      </c>
      <c r="E118" s="10">
        <v>4</v>
      </c>
      <c r="F118" s="10">
        <v>7</v>
      </c>
      <c r="G118" s="10">
        <v>13</v>
      </c>
      <c r="H118" s="10">
        <v>5611</v>
      </c>
      <c r="I118" s="10">
        <v>100</v>
      </c>
      <c r="J118" s="10">
        <v>30</v>
      </c>
    </row>
    <row r="119" spans="1:10" x14ac:dyDescent="0.25">
      <c r="A119" s="5" t="s">
        <v>191</v>
      </c>
      <c r="B119" s="10">
        <v>2014</v>
      </c>
      <c r="C119" s="10">
        <v>0</v>
      </c>
      <c r="D119" s="10">
        <v>0</v>
      </c>
      <c r="E119" s="10">
        <v>0</v>
      </c>
      <c r="F119" s="10">
        <v>0</v>
      </c>
      <c r="G119" s="10">
        <v>5</v>
      </c>
      <c r="H119" s="10">
        <v>2611</v>
      </c>
      <c r="I119" s="10">
        <v>44.4</v>
      </c>
      <c r="J119" s="10">
        <v>5</v>
      </c>
    </row>
    <row r="120" spans="1:10" x14ac:dyDescent="0.25">
      <c r="A120" s="5" t="s">
        <v>192</v>
      </c>
      <c r="B120" s="10">
        <v>2014</v>
      </c>
      <c r="C120" s="10">
        <v>1</v>
      </c>
      <c r="D120" s="10">
        <v>2</v>
      </c>
      <c r="E120" s="10">
        <v>7</v>
      </c>
      <c r="F120" s="10">
        <v>3</v>
      </c>
      <c r="G120" s="10">
        <v>4</v>
      </c>
      <c r="H120" s="10">
        <v>1291</v>
      </c>
      <c r="I120" s="10">
        <v>21.9</v>
      </c>
      <c r="J120" s="10">
        <v>17</v>
      </c>
    </row>
    <row r="121" spans="1:10" x14ac:dyDescent="0.25">
      <c r="A121" s="5" t="s">
        <v>193</v>
      </c>
      <c r="B121" s="10">
        <v>2014</v>
      </c>
      <c r="C121" s="10">
        <v>3</v>
      </c>
      <c r="D121" s="10">
        <v>0</v>
      </c>
      <c r="E121" s="10">
        <v>0</v>
      </c>
      <c r="F121" s="10">
        <v>1</v>
      </c>
      <c r="G121" s="10">
        <v>0</v>
      </c>
      <c r="H121" s="10">
        <v>71</v>
      </c>
      <c r="I121" s="10">
        <v>1.2</v>
      </c>
      <c r="J121" s="10">
        <v>4</v>
      </c>
    </row>
    <row r="122" spans="1:10" x14ac:dyDescent="0.25">
      <c r="A122" s="5" t="s">
        <v>194</v>
      </c>
      <c r="B122" s="10">
        <v>2014</v>
      </c>
      <c r="C122" s="10">
        <v>0</v>
      </c>
      <c r="D122" s="10">
        <v>0</v>
      </c>
      <c r="E122" s="10">
        <v>0</v>
      </c>
      <c r="F122" s="10">
        <v>0</v>
      </c>
      <c r="G122" s="10">
        <v>5</v>
      </c>
      <c r="H122" s="10">
        <v>1909</v>
      </c>
      <c r="I122" s="10">
        <v>32.5</v>
      </c>
      <c r="J122" s="10">
        <v>5</v>
      </c>
    </row>
    <row r="123" spans="1:10" x14ac:dyDescent="0.25">
      <c r="A123" s="5" t="s">
        <v>196</v>
      </c>
      <c r="B123" s="10">
        <v>2014</v>
      </c>
      <c r="C123" s="10">
        <v>0</v>
      </c>
      <c r="D123" s="10">
        <v>0</v>
      </c>
      <c r="E123" s="10">
        <v>0</v>
      </c>
      <c r="F123" s="10">
        <v>0</v>
      </c>
      <c r="G123" s="10">
        <v>0</v>
      </c>
      <c r="H123" s="10">
        <v>0</v>
      </c>
      <c r="I123" s="10">
        <v>0</v>
      </c>
      <c r="J123" s="10">
        <v>0</v>
      </c>
    </row>
    <row r="124" spans="1:10" x14ac:dyDescent="0.25">
      <c r="A124" s="5" t="s">
        <v>195</v>
      </c>
      <c r="B124" s="10">
        <v>2014</v>
      </c>
      <c r="C124" s="10">
        <v>4</v>
      </c>
      <c r="D124" s="10">
        <v>2</v>
      </c>
      <c r="E124" s="10">
        <v>7</v>
      </c>
      <c r="F124" s="10">
        <v>4</v>
      </c>
      <c r="G124" s="10">
        <v>14</v>
      </c>
      <c r="H124" s="10">
        <v>5882</v>
      </c>
      <c r="I124" s="10">
        <v>100</v>
      </c>
      <c r="J124" s="10">
        <v>31</v>
      </c>
    </row>
    <row r="125" spans="1:10" x14ac:dyDescent="0.25">
      <c r="A125" s="5" t="s">
        <v>191</v>
      </c>
      <c r="B125" s="10">
        <v>2015</v>
      </c>
      <c r="C125" s="10">
        <v>1</v>
      </c>
      <c r="D125" s="10">
        <v>0</v>
      </c>
      <c r="E125" s="10">
        <v>0</v>
      </c>
      <c r="F125" s="10">
        <v>0</v>
      </c>
      <c r="G125" s="10">
        <v>5</v>
      </c>
      <c r="H125" s="10">
        <v>2433</v>
      </c>
      <c r="I125" s="10">
        <v>28.3</v>
      </c>
      <c r="J125" s="10">
        <v>6</v>
      </c>
    </row>
    <row r="126" spans="1:10" x14ac:dyDescent="0.25">
      <c r="A126" s="5" t="s">
        <v>192</v>
      </c>
      <c r="B126" s="10">
        <v>2015</v>
      </c>
      <c r="C126" s="10">
        <v>0</v>
      </c>
      <c r="D126" s="10">
        <v>0</v>
      </c>
      <c r="E126" s="10">
        <v>8</v>
      </c>
      <c r="F126" s="10">
        <v>1</v>
      </c>
      <c r="G126" s="10">
        <v>5</v>
      </c>
      <c r="H126" s="10">
        <v>1405</v>
      </c>
      <c r="I126" s="10">
        <v>16.399999999999999</v>
      </c>
      <c r="J126" s="10">
        <v>14</v>
      </c>
    </row>
    <row r="127" spans="1:10" x14ac:dyDescent="0.25">
      <c r="A127" s="5" t="s">
        <v>193</v>
      </c>
      <c r="B127" s="10">
        <v>2015</v>
      </c>
      <c r="C127" s="10">
        <v>3</v>
      </c>
      <c r="D127" s="10">
        <v>0</v>
      </c>
      <c r="E127" s="10">
        <v>0</v>
      </c>
      <c r="F127" s="10">
        <v>1</v>
      </c>
      <c r="G127" s="10">
        <v>0</v>
      </c>
      <c r="H127" s="10">
        <v>72</v>
      </c>
      <c r="I127" s="10">
        <v>0.8</v>
      </c>
      <c r="J127" s="10">
        <v>4</v>
      </c>
    </row>
    <row r="128" spans="1:10" x14ac:dyDescent="0.25">
      <c r="A128" s="5" t="s">
        <v>194</v>
      </c>
      <c r="B128" s="10">
        <v>2015</v>
      </c>
      <c r="C128" s="10">
        <v>0</v>
      </c>
      <c r="D128" s="10">
        <v>0</v>
      </c>
      <c r="E128" s="10">
        <v>0</v>
      </c>
      <c r="F128" s="10">
        <v>0</v>
      </c>
      <c r="G128" s="10">
        <v>6</v>
      </c>
      <c r="H128" s="10">
        <v>4678</v>
      </c>
      <c r="I128" s="10">
        <v>54.5</v>
      </c>
      <c r="J128" s="10">
        <v>6</v>
      </c>
    </row>
    <row r="129" spans="1:10" x14ac:dyDescent="0.25">
      <c r="A129" s="5" t="s">
        <v>196</v>
      </c>
      <c r="B129" s="10">
        <v>2015</v>
      </c>
      <c r="C129" s="10">
        <v>0</v>
      </c>
      <c r="D129" s="10">
        <v>0</v>
      </c>
      <c r="E129" s="10">
        <v>0</v>
      </c>
      <c r="F129" s="10">
        <v>0</v>
      </c>
      <c r="G129" s="10">
        <v>0</v>
      </c>
      <c r="H129" s="10">
        <v>0</v>
      </c>
      <c r="I129" s="10">
        <v>0</v>
      </c>
      <c r="J129" s="10">
        <v>0</v>
      </c>
    </row>
    <row r="130" spans="1:10" x14ac:dyDescent="0.25">
      <c r="A130" s="5" t="s">
        <v>195</v>
      </c>
      <c r="B130" s="10">
        <v>2015</v>
      </c>
      <c r="C130" s="10">
        <v>4</v>
      </c>
      <c r="D130" s="10">
        <v>0</v>
      </c>
      <c r="E130" s="10">
        <v>8</v>
      </c>
      <c r="F130" s="10">
        <v>2</v>
      </c>
      <c r="G130" s="10">
        <v>16</v>
      </c>
      <c r="H130" s="10">
        <v>8588</v>
      </c>
      <c r="I130" s="10">
        <v>100</v>
      </c>
      <c r="J130" s="10">
        <v>30</v>
      </c>
    </row>
    <row r="131" spans="1:10" x14ac:dyDescent="0.25">
      <c r="A131" s="5" t="s">
        <v>191</v>
      </c>
      <c r="B131" s="10">
        <v>2016</v>
      </c>
      <c r="C131" s="10">
        <v>1</v>
      </c>
      <c r="D131" s="10">
        <v>0</v>
      </c>
      <c r="E131" s="10">
        <v>0</v>
      </c>
      <c r="F131" s="10">
        <v>0</v>
      </c>
      <c r="G131" s="10">
        <v>5</v>
      </c>
      <c r="H131" s="10">
        <v>2836</v>
      </c>
      <c r="I131" s="10">
        <v>35</v>
      </c>
      <c r="J131" s="10">
        <v>6</v>
      </c>
    </row>
    <row r="132" spans="1:10" x14ac:dyDescent="0.25">
      <c r="A132" s="5" t="s">
        <v>192</v>
      </c>
      <c r="B132" s="10">
        <v>2016</v>
      </c>
      <c r="C132" s="10">
        <v>1</v>
      </c>
      <c r="D132" s="10">
        <v>1</v>
      </c>
      <c r="E132" s="10">
        <v>6</v>
      </c>
      <c r="F132" s="10">
        <v>2</v>
      </c>
      <c r="G132" s="10">
        <v>5</v>
      </c>
      <c r="H132" s="10">
        <v>1420</v>
      </c>
      <c r="I132" s="10">
        <v>17.600000000000001</v>
      </c>
      <c r="J132" s="10">
        <v>15</v>
      </c>
    </row>
    <row r="133" spans="1:10" x14ac:dyDescent="0.25">
      <c r="A133" s="5" t="s">
        <v>193</v>
      </c>
      <c r="B133" s="10">
        <v>2016</v>
      </c>
      <c r="C133" s="10">
        <v>3</v>
      </c>
      <c r="D133" s="10">
        <v>0</v>
      </c>
      <c r="E133" s="10">
        <v>0</v>
      </c>
      <c r="F133" s="10">
        <v>1</v>
      </c>
      <c r="G133" s="10">
        <v>0</v>
      </c>
      <c r="H133" s="10">
        <v>81</v>
      </c>
      <c r="I133" s="10">
        <v>1</v>
      </c>
      <c r="J133" s="10">
        <v>4</v>
      </c>
    </row>
    <row r="134" spans="1:10" x14ac:dyDescent="0.25">
      <c r="A134" s="5" t="s">
        <v>194</v>
      </c>
      <c r="B134" s="10">
        <v>2016</v>
      </c>
      <c r="C134" s="10">
        <v>0</v>
      </c>
      <c r="D134" s="10">
        <v>0</v>
      </c>
      <c r="E134" s="10">
        <v>0</v>
      </c>
      <c r="F134" s="10">
        <v>1</v>
      </c>
      <c r="G134" s="10">
        <v>6</v>
      </c>
      <c r="H134" s="10">
        <v>3759</v>
      </c>
      <c r="I134" s="10">
        <v>46.4</v>
      </c>
      <c r="J134" s="10">
        <v>7</v>
      </c>
    </row>
    <row r="135" spans="1:10" x14ac:dyDescent="0.25">
      <c r="A135" s="5" t="s">
        <v>196</v>
      </c>
      <c r="B135" s="10">
        <v>2016</v>
      </c>
      <c r="C135" s="10">
        <v>0</v>
      </c>
      <c r="D135" s="10">
        <v>0</v>
      </c>
      <c r="E135" s="10">
        <v>0</v>
      </c>
      <c r="F135" s="10">
        <v>0</v>
      </c>
      <c r="G135" s="10">
        <v>0</v>
      </c>
      <c r="H135" s="10">
        <v>0</v>
      </c>
      <c r="I135" s="10">
        <v>0</v>
      </c>
      <c r="J135" s="10">
        <v>0</v>
      </c>
    </row>
    <row r="136" spans="1:10" x14ac:dyDescent="0.25">
      <c r="A136" s="5" t="s">
        <v>195</v>
      </c>
      <c r="B136" s="10">
        <v>2016</v>
      </c>
      <c r="C136" s="10">
        <v>5</v>
      </c>
      <c r="D136" s="10">
        <v>1</v>
      </c>
      <c r="E136" s="10">
        <v>6</v>
      </c>
      <c r="F136" s="10">
        <v>4</v>
      </c>
      <c r="G136" s="10">
        <v>16</v>
      </c>
      <c r="H136" s="10">
        <v>8096</v>
      </c>
      <c r="I136" s="10">
        <v>100</v>
      </c>
      <c r="J136" s="10">
        <v>32</v>
      </c>
    </row>
    <row r="137" spans="1:10" x14ac:dyDescent="0.25">
      <c r="A137" s="5" t="s">
        <v>191</v>
      </c>
      <c r="B137" s="10">
        <v>2017</v>
      </c>
      <c r="C137" s="10">
        <v>1</v>
      </c>
      <c r="D137" s="10">
        <v>0</v>
      </c>
      <c r="E137" s="10">
        <v>0</v>
      </c>
      <c r="F137" s="10">
        <v>0</v>
      </c>
      <c r="G137" s="10">
        <v>5</v>
      </c>
      <c r="H137" s="10">
        <v>2592</v>
      </c>
      <c r="I137" s="10">
        <v>34</v>
      </c>
      <c r="J137" s="10">
        <v>6</v>
      </c>
    </row>
    <row r="138" spans="1:10" x14ac:dyDescent="0.25">
      <c r="A138" s="5" t="s">
        <v>192</v>
      </c>
      <c r="B138" s="10">
        <v>2017</v>
      </c>
      <c r="C138" s="10">
        <v>0</v>
      </c>
      <c r="D138" s="10">
        <v>1</v>
      </c>
      <c r="E138" s="10">
        <v>3</v>
      </c>
      <c r="F138" s="10">
        <v>4</v>
      </c>
      <c r="G138" s="10">
        <v>5</v>
      </c>
      <c r="H138" s="10">
        <v>1484</v>
      </c>
      <c r="I138" s="10">
        <v>19.399999999999999</v>
      </c>
      <c r="J138" s="10">
        <v>13</v>
      </c>
    </row>
    <row r="139" spans="1:10" x14ac:dyDescent="0.25">
      <c r="A139" s="5" t="s">
        <v>193</v>
      </c>
      <c r="B139" s="10">
        <v>2017</v>
      </c>
      <c r="C139" s="10">
        <v>2</v>
      </c>
      <c r="D139" s="10">
        <v>0</v>
      </c>
      <c r="E139" s="10">
        <v>0</v>
      </c>
      <c r="F139" s="10">
        <v>1</v>
      </c>
      <c r="G139" s="10">
        <v>0</v>
      </c>
      <c r="H139" s="10">
        <v>79</v>
      </c>
      <c r="I139" s="10">
        <v>1</v>
      </c>
      <c r="J139" s="10">
        <v>3</v>
      </c>
    </row>
    <row r="140" spans="1:10" x14ac:dyDescent="0.25">
      <c r="A140" s="5" t="s">
        <v>194</v>
      </c>
      <c r="B140" s="10">
        <v>2017</v>
      </c>
      <c r="C140" s="10">
        <v>0</v>
      </c>
      <c r="D140" s="10">
        <v>0</v>
      </c>
      <c r="E140" s="10">
        <v>0</v>
      </c>
      <c r="F140" s="10">
        <v>0</v>
      </c>
      <c r="G140" s="10">
        <v>6</v>
      </c>
      <c r="H140" s="10">
        <v>3482</v>
      </c>
      <c r="I140" s="10">
        <v>45.6</v>
      </c>
      <c r="J140" s="10">
        <v>6</v>
      </c>
    </row>
    <row r="141" spans="1:10" x14ac:dyDescent="0.25">
      <c r="A141" s="5" t="s">
        <v>196</v>
      </c>
      <c r="B141" s="10">
        <v>2017</v>
      </c>
      <c r="C141" s="10">
        <v>0</v>
      </c>
      <c r="D141" s="10">
        <v>0</v>
      </c>
      <c r="E141" s="10">
        <v>0</v>
      </c>
      <c r="F141" s="10">
        <v>0</v>
      </c>
      <c r="G141" s="10">
        <v>0</v>
      </c>
      <c r="H141" s="10">
        <v>0</v>
      </c>
      <c r="I141" s="10">
        <v>0</v>
      </c>
      <c r="J141" s="10">
        <v>0</v>
      </c>
    </row>
    <row r="142" spans="1:10" x14ac:dyDescent="0.25">
      <c r="A142" s="5" t="s">
        <v>195</v>
      </c>
      <c r="B142" s="10">
        <v>2017</v>
      </c>
      <c r="C142" s="10">
        <v>3</v>
      </c>
      <c r="D142" s="10">
        <v>1</v>
      </c>
      <c r="E142" s="10">
        <v>3</v>
      </c>
      <c r="F142" s="10">
        <v>5</v>
      </c>
      <c r="G142" s="10">
        <v>16</v>
      </c>
      <c r="H142" s="10">
        <v>7637</v>
      </c>
      <c r="I142" s="10">
        <v>100</v>
      </c>
      <c r="J142" s="10">
        <v>28</v>
      </c>
    </row>
    <row r="143" spans="1:10" x14ac:dyDescent="0.25">
      <c r="A143" s="5" t="s">
        <v>191</v>
      </c>
      <c r="B143" s="10">
        <v>2018</v>
      </c>
      <c r="C143" s="10">
        <v>1</v>
      </c>
      <c r="D143" s="10">
        <v>0</v>
      </c>
      <c r="E143" s="10">
        <v>0</v>
      </c>
      <c r="F143" s="10">
        <v>0</v>
      </c>
      <c r="G143" s="10">
        <v>5</v>
      </c>
      <c r="H143" s="10">
        <v>1838</v>
      </c>
      <c r="I143" s="10">
        <v>28.7</v>
      </c>
      <c r="J143" s="10">
        <v>6</v>
      </c>
    </row>
    <row r="144" spans="1:10" x14ac:dyDescent="0.25">
      <c r="A144" s="5" t="s">
        <v>192</v>
      </c>
      <c r="B144" s="10">
        <v>2018</v>
      </c>
      <c r="C144" s="10">
        <v>1</v>
      </c>
      <c r="D144" s="10">
        <v>1</v>
      </c>
      <c r="E144" s="10">
        <v>6</v>
      </c>
      <c r="F144" s="10">
        <v>2</v>
      </c>
      <c r="G144" s="10">
        <v>4</v>
      </c>
      <c r="H144" s="10">
        <v>1142</v>
      </c>
      <c r="I144" s="10">
        <v>17.8</v>
      </c>
      <c r="J144" s="10">
        <v>14</v>
      </c>
    </row>
    <row r="145" spans="1:10" x14ac:dyDescent="0.25">
      <c r="A145" s="5" t="s">
        <v>193</v>
      </c>
      <c r="B145" s="10">
        <v>2018</v>
      </c>
      <c r="C145" s="10">
        <v>2</v>
      </c>
      <c r="D145" s="10">
        <v>0</v>
      </c>
      <c r="E145" s="10">
        <v>0</v>
      </c>
      <c r="F145" s="10">
        <v>1</v>
      </c>
      <c r="G145" s="10">
        <v>0</v>
      </c>
      <c r="H145" s="10">
        <v>70</v>
      </c>
      <c r="I145" s="10">
        <v>1.1000000000000001</v>
      </c>
      <c r="J145" s="10">
        <v>3</v>
      </c>
    </row>
    <row r="146" spans="1:10" x14ac:dyDescent="0.25">
      <c r="A146" s="5" t="s">
        <v>194</v>
      </c>
      <c r="B146" s="10">
        <v>2018</v>
      </c>
      <c r="C146" s="10">
        <v>0</v>
      </c>
      <c r="D146" s="10">
        <v>0</v>
      </c>
      <c r="E146" s="10">
        <v>0</v>
      </c>
      <c r="F146" s="10">
        <v>1</v>
      </c>
      <c r="G146" s="10">
        <v>5</v>
      </c>
      <c r="H146" s="10">
        <v>3363</v>
      </c>
      <c r="I146" s="10">
        <v>52.4</v>
      </c>
      <c r="J146" s="10">
        <v>6</v>
      </c>
    </row>
    <row r="147" spans="1:10" x14ac:dyDescent="0.25">
      <c r="A147" s="5" t="s">
        <v>196</v>
      </c>
      <c r="B147" s="10">
        <v>2018</v>
      </c>
      <c r="C147" s="10">
        <v>0</v>
      </c>
      <c r="D147" s="10">
        <v>0</v>
      </c>
      <c r="E147" s="10">
        <v>0</v>
      </c>
      <c r="F147" s="10">
        <v>0</v>
      </c>
      <c r="G147" s="10">
        <v>0</v>
      </c>
      <c r="H147" s="10">
        <v>0</v>
      </c>
      <c r="I147" s="10">
        <v>0</v>
      </c>
      <c r="J147" s="10">
        <v>0</v>
      </c>
    </row>
    <row r="148" spans="1:10" x14ac:dyDescent="0.25">
      <c r="A148" s="5" t="s">
        <v>195</v>
      </c>
      <c r="B148" s="10">
        <v>2018</v>
      </c>
      <c r="C148" s="10">
        <v>4</v>
      </c>
      <c r="D148" s="10">
        <v>1</v>
      </c>
      <c r="E148" s="10">
        <v>6</v>
      </c>
      <c r="F148" s="10">
        <v>4</v>
      </c>
      <c r="G148" s="10">
        <v>14</v>
      </c>
      <c r="H148" s="10">
        <v>6413</v>
      </c>
      <c r="I148" s="10">
        <v>100</v>
      </c>
      <c r="J148" s="10">
        <v>29</v>
      </c>
    </row>
    <row r="149" spans="1:10" x14ac:dyDescent="0.25">
      <c r="A149" s="5" t="s">
        <v>191</v>
      </c>
      <c r="B149" s="10">
        <v>2019</v>
      </c>
      <c r="C149" s="10">
        <v>1</v>
      </c>
      <c r="D149" s="10">
        <v>0</v>
      </c>
      <c r="E149" s="10">
        <v>0</v>
      </c>
      <c r="F149" s="10">
        <v>0</v>
      </c>
      <c r="G149" s="10">
        <v>5</v>
      </c>
      <c r="H149" s="10">
        <v>2273</v>
      </c>
      <c r="I149" s="10">
        <v>30.7</v>
      </c>
      <c r="J149" s="10">
        <v>6</v>
      </c>
    </row>
    <row r="150" spans="1:10" x14ac:dyDescent="0.25">
      <c r="A150" s="5" t="s">
        <v>192</v>
      </c>
      <c r="B150" s="10">
        <v>2019</v>
      </c>
      <c r="C150" s="10">
        <v>0</v>
      </c>
      <c r="D150" s="10">
        <v>1</v>
      </c>
      <c r="E150" s="10">
        <v>5</v>
      </c>
      <c r="F150" s="10">
        <v>3</v>
      </c>
      <c r="G150" s="10">
        <v>3</v>
      </c>
      <c r="H150" s="10">
        <v>971</v>
      </c>
      <c r="I150" s="10">
        <v>13.1</v>
      </c>
      <c r="J150" s="10">
        <v>12</v>
      </c>
    </row>
    <row r="151" spans="1:10" x14ac:dyDescent="0.25">
      <c r="A151" s="5" t="s">
        <v>193</v>
      </c>
      <c r="B151" s="10">
        <v>2019</v>
      </c>
      <c r="C151" s="10">
        <v>3</v>
      </c>
      <c r="D151" s="10">
        <v>0</v>
      </c>
      <c r="E151" s="10">
        <v>0</v>
      </c>
      <c r="F151" s="10">
        <v>1</v>
      </c>
      <c r="G151" s="10">
        <v>0</v>
      </c>
      <c r="H151" s="10">
        <v>78</v>
      </c>
      <c r="I151" s="10">
        <v>1.1000000000000001</v>
      </c>
      <c r="J151" s="10">
        <v>4</v>
      </c>
    </row>
    <row r="152" spans="1:10" x14ac:dyDescent="0.25">
      <c r="A152" s="5" t="s">
        <v>194</v>
      </c>
      <c r="B152" s="10">
        <v>2019</v>
      </c>
      <c r="C152" s="10">
        <v>0</v>
      </c>
      <c r="D152" s="10">
        <v>0</v>
      </c>
      <c r="E152" s="10">
        <v>0</v>
      </c>
      <c r="F152" s="10">
        <v>0</v>
      </c>
      <c r="G152" s="10">
        <v>6</v>
      </c>
      <c r="H152" s="10">
        <v>4083</v>
      </c>
      <c r="I152" s="10">
        <v>55.1</v>
      </c>
      <c r="J152" s="10">
        <v>6</v>
      </c>
    </row>
    <row r="153" spans="1:10" x14ac:dyDescent="0.25">
      <c r="A153" s="5" t="s">
        <v>196</v>
      </c>
      <c r="B153" s="10">
        <v>2019</v>
      </c>
      <c r="C153" s="10">
        <v>0</v>
      </c>
      <c r="D153" s="10">
        <v>0</v>
      </c>
      <c r="E153" s="10">
        <v>0</v>
      </c>
      <c r="F153" s="10">
        <v>0</v>
      </c>
      <c r="G153" s="10">
        <v>0</v>
      </c>
      <c r="H153" s="10">
        <v>0</v>
      </c>
      <c r="I153" s="10">
        <v>0</v>
      </c>
      <c r="J153" s="10">
        <v>0</v>
      </c>
    </row>
    <row r="154" spans="1:10" x14ac:dyDescent="0.25">
      <c r="A154" s="5" t="s">
        <v>195</v>
      </c>
      <c r="B154" s="10">
        <v>2019</v>
      </c>
      <c r="C154" s="10">
        <v>4</v>
      </c>
      <c r="D154" s="10">
        <v>1</v>
      </c>
      <c r="E154" s="10">
        <v>5</v>
      </c>
      <c r="F154" s="10">
        <v>4</v>
      </c>
      <c r="G154" s="10">
        <v>14</v>
      </c>
      <c r="H154" s="10">
        <v>7405</v>
      </c>
      <c r="I154" s="10">
        <v>100</v>
      </c>
      <c r="J154" s="10">
        <v>28</v>
      </c>
    </row>
    <row r="155" spans="1:10" x14ac:dyDescent="0.25">
      <c r="A155" s="5" t="s">
        <v>191</v>
      </c>
      <c r="B155" s="10">
        <v>2020</v>
      </c>
      <c r="C155" s="10">
        <v>1</v>
      </c>
      <c r="D155" s="10">
        <v>0</v>
      </c>
      <c r="E155" s="10">
        <v>0</v>
      </c>
      <c r="F155" s="10">
        <v>1</v>
      </c>
      <c r="G155" s="10">
        <v>4</v>
      </c>
      <c r="H155" s="10">
        <v>2279</v>
      </c>
      <c r="I155" s="10">
        <v>30.1</v>
      </c>
      <c r="J155" s="10">
        <v>6</v>
      </c>
    </row>
    <row r="156" spans="1:10" x14ac:dyDescent="0.25">
      <c r="A156" s="5" t="s">
        <v>192</v>
      </c>
      <c r="B156" s="10">
        <v>2020</v>
      </c>
      <c r="C156" s="10">
        <v>1</v>
      </c>
      <c r="D156" s="10">
        <v>2</v>
      </c>
      <c r="E156" s="10">
        <v>5</v>
      </c>
      <c r="F156" s="10">
        <v>3</v>
      </c>
      <c r="G156" s="10">
        <v>3</v>
      </c>
      <c r="H156" s="10">
        <v>1022</v>
      </c>
      <c r="I156" s="10">
        <v>13.5</v>
      </c>
      <c r="J156" s="10">
        <v>14</v>
      </c>
    </row>
    <row r="157" spans="1:10" x14ac:dyDescent="0.25">
      <c r="A157" s="5" t="s">
        <v>193</v>
      </c>
      <c r="B157" s="10">
        <v>2020</v>
      </c>
      <c r="C157" s="10">
        <v>2</v>
      </c>
      <c r="D157" s="10">
        <v>0</v>
      </c>
      <c r="E157" s="10">
        <v>0</v>
      </c>
      <c r="F157" s="10">
        <v>1</v>
      </c>
      <c r="G157" s="10">
        <v>0</v>
      </c>
      <c r="H157" s="10">
        <v>86</v>
      </c>
      <c r="I157" s="10">
        <v>1.1000000000000001</v>
      </c>
      <c r="J157" s="10">
        <v>3</v>
      </c>
    </row>
    <row r="158" spans="1:10" x14ac:dyDescent="0.25">
      <c r="A158" s="5" t="s">
        <v>194</v>
      </c>
      <c r="B158" s="10">
        <v>2020</v>
      </c>
      <c r="C158" s="10">
        <v>0</v>
      </c>
      <c r="D158" s="10">
        <v>0</v>
      </c>
      <c r="E158" s="10">
        <v>1</v>
      </c>
      <c r="F158" s="10">
        <v>2</v>
      </c>
      <c r="G158" s="10">
        <v>6</v>
      </c>
      <c r="H158" s="10">
        <v>4189</v>
      </c>
      <c r="I158" s="10">
        <v>55.3</v>
      </c>
      <c r="J158" s="10">
        <v>9</v>
      </c>
    </row>
    <row r="159" spans="1:10" x14ac:dyDescent="0.25">
      <c r="A159" s="5" t="s">
        <v>196</v>
      </c>
      <c r="B159" s="10">
        <v>2020</v>
      </c>
      <c r="C159" s="10">
        <v>0</v>
      </c>
      <c r="D159" s="10">
        <v>0</v>
      </c>
      <c r="E159" s="10">
        <v>0</v>
      </c>
      <c r="F159" s="10">
        <v>0</v>
      </c>
      <c r="G159" s="10">
        <v>0</v>
      </c>
      <c r="H159" s="10">
        <v>0</v>
      </c>
      <c r="I159" s="10">
        <v>0</v>
      </c>
      <c r="J159" s="10">
        <v>0</v>
      </c>
    </row>
    <row r="160" spans="1:10" x14ac:dyDescent="0.25">
      <c r="A160" s="5" t="s">
        <v>195</v>
      </c>
      <c r="B160" s="10">
        <v>2020</v>
      </c>
      <c r="C160" s="10">
        <v>4</v>
      </c>
      <c r="D160" s="10">
        <v>2</v>
      </c>
      <c r="E160" s="10">
        <v>6</v>
      </c>
      <c r="F160" s="10">
        <v>7</v>
      </c>
      <c r="G160" s="10">
        <v>13</v>
      </c>
      <c r="H160" s="10">
        <v>7576</v>
      </c>
      <c r="I160" s="10">
        <v>100</v>
      </c>
      <c r="J160" s="10">
        <v>32</v>
      </c>
    </row>
    <row r="161" spans="1:10" x14ac:dyDescent="0.25">
      <c r="A161" s="5" t="s">
        <v>191</v>
      </c>
      <c r="B161" s="10">
        <v>2021</v>
      </c>
      <c r="C161" s="10">
        <v>0</v>
      </c>
      <c r="D161" s="10">
        <v>0</v>
      </c>
      <c r="E161" s="10">
        <v>0</v>
      </c>
      <c r="F161" s="10">
        <v>0</v>
      </c>
      <c r="G161" s="10">
        <v>5</v>
      </c>
      <c r="H161" s="10">
        <v>1976</v>
      </c>
      <c r="I161" s="10">
        <v>24</v>
      </c>
      <c r="J161" s="10">
        <v>5</v>
      </c>
    </row>
    <row r="162" spans="1:10" x14ac:dyDescent="0.25">
      <c r="A162" s="5" t="s">
        <v>192</v>
      </c>
      <c r="B162" s="10">
        <v>2021</v>
      </c>
      <c r="C162" s="10">
        <v>1</v>
      </c>
      <c r="D162" s="10">
        <v>1</v>
      </c>
      <c r="E162" s="10">
        <v>6</v>
      </c>
      <c r="F162" s="10">
        <v>2</v>
      </c>
      <c r="G162" s="10">
        <v>3</v>
      </c>
      <c r="H162" s="10">
        <v>968</v>
      </c>
      <c r="I162" s="10">
        <v>12</v>
      </c>
      <c r="J162" s="10">
        <v>13</v>
      </c>
    </row>
    <row r="163" spans="1:10" x14ac:dyDescent="0.25">
      <c r="A163" s="5" t="s">
        <v>193</v>
      </c>
      <c r="B163" s="10">
        <v>2021</v>
      </c>
      <c r="C163" s="10">
        <v>2</v>
      </c>
      <c r="D163" s="10">
        <v>0</v>
      </c>
      <c r="E163" s="10">
        <v>0</v>
      </c>
      <c r="F163" s="10">
        <v>1</v>
      </c>
      <c r="G163" s="10">
        <v>0</v>
      </c>
      <c r="H163" s="10">
        <v>68</v>
      </c>
      <c r="I163" s="10">
        <v>1</v>
      </c>
      <c r="J163" s="10">
        <v>3</v>
      </c>
    </row>
    <row r="164" spans="1:10" x14ac:dyDescent="0.25">
      <c r="A164" s="5" t="s">
        <v>194</v>
      </c>
      <c r="B164" s="10">
        <v>2021</v>
      </c>
      <c r="C164" s="10">
        <v>0</v>
      </c>
      <c r="D164" s="10">
        <v>0</v>
      </c>
      <c r="E164" s="10">
        <v>1</v>
      </c>
      <c r="F164" s="10">
        <v>0</v>
      </c>
      <c r="G164" s="10">
        <v>5</v>
      </c>
      <c r="H164" s="10">
        <v>5144</v>
      </c>
      <c r="I164" s="10">
        <v>63</v>
      </c>
      <c r="J164" s="10">
        <v>6</v>
      </c>
    </row>
    <row r="165" spans="1:10" x14ac:dyDescent="0.25">
      <c r="A165" s="5" t="s">
        <v>196</v>
      </c>
      <c r="B165" s="10">
        <v>2021</v>
      </c>
      <c r="C165" s="10">
        <v>0</v>
      </c>
      <c r="D165" s="10">
        <v>0</v>
      </c>
      <c r="E165" s="10">
        <v>0</v>
      </c>
      <c r="F165" s="10">
        <v>0</v>
      </c>
      <c r="G165" s="10">
        <v>0</v>
      </c>
      <c r="H165" s="10">
        <v>0</v>
      </c>
      <c r="I165" s="10">
        <v>0</v>
      </c>
      <c r="J165" s="10">
        <v>0</v>
      </c>
    </row>
    <row r="166" spans="1:10" x14ac:dyDescent="0.25">
      <c r="A166" s="5" t="s">
        <v>195</v>
      </c>
      <c r="B166" s="10">
        <v>2021</v>
      </c>
      <c r="C166" s="10">
        <v>3</v>
      </c>
      <c r="D166" s="10">
        <v>1</v>
      </c>
      <c r="E166" s="10">
        <v>7</v>
      </c>
      <c r="F166" s="10">
        <v>3</v>
      </c>
      <c r="G166" s="10">
        <v>13</v>
      </c>
      <c r="H166" s="10">
        <v>8156</v>
      </c>
      <c r="I166" s="10">
        <v>100</v>
      </c>
      <c r="J166" s="10">
        <v>27</v>
      </c>
    </row>
    <row r="167" spans="1:10" x14ac:dyDescent="0.25">
      <c r="A167" s="5" t="s">
        <v>191</v>
      </c>
      <c r="B167" s="10">
        <v>2022</v>
      </c>
      <c r="C167" s="10">
        <v>1</v>
      </c>
      <c r="D167" s="10">
        <v>0</v>
      </c>
      <c r="E167" s="10">
        <v>0</v>
      </c>
      <c r="F167" s="10">
        <v>0</v>
      </c>
      <c r="G167" s="10">
        <v>5</v>
      </c>
      <c r="H167" s="10">
        <v>2454</v>
      </c>
      <c r="I167" s="10">
        <v>28</v>
      </c>
      <c r="J167" s="10">
        <v>6</v>
      </c>
    </row>
    <row r="168" spans="1:10" x14ac:dyDescent="0.25">
      <c r="A168" s="5" t="s">
        <v>192</v>
      </c>
      <c r="B168" s="10">
        <v>2022</v>
      </c>
      <c r="C168" s="10">
        <v>1</v>
      </c>
      <c r="D168" s="10">
        <v>2</v>
      </c>
      <c r="E168" s="10">
        <v>5</v>
      </c>
      <c r="F168" s="10">
        <v>3</v>
      </c>
      <c r="G168" s="10">
        <v>3</v>
      </c>
      <c r="H168" s="10">
        <v>970</v>
      </c>
      <c r="I168" s="10">
        <v>11</v>
      </c>
      <c r="J168" s="10">
        <v>14</v>
      </c>
    </row>
    <row r="169" spans="1:10" x14ac:dyDescent="0.25">
      <c r="A169" s="5" t="s">
        <v>193</v>
      </c>
      <c r="B169" s="10">
        <v>2022</v>
      </c>
      <c r="C169" s="10">
        <v>2</v>
      </c>
      <c r="D169" s="10">
        <v>0</v>
      </c>
      <c r="E169" s="10">
        <v>0</v>
      </c>
      <c r="F169" s="10">
        <v>1</v>
      </c>
      <c r="G169" s="10">
        <v>0</v>
      </c>
      <c r="H169" s="10">
        <v>87</v>
      </c>
      <c r="I169" s="10">
        <v>1</v>
      </c>
      <c r="J169" s="10">
        <v>3</v>
      </c>
    </row>
    <row r="170" spans="1:10" x14ac:dyDescent="0.25">
      <c r="A170" s="5" t="s">
        <v>194</v>
      </c>
      <c r="B170" s="10">
        <v>2022</v>
      </c>
      <c r="C170" s="10">
        <v>0</v>
      </c>
      <c r="D170" s="10">
        <v>0</v>
      </c>
      <c r="E170" s="10">
        <v>0</v>
      </c>
      <c r="F170" s="10">
        <v>1</v>
      </c>
      <c r="G170" s="10">
        <v>5</v>
      </c>
      <c r="H170" s="10">
        <v>5246</v>
      </c>
      <c r="I170" s="10">
        <v>60</v>
      </c>
      <c r="J170" s="10">
        <v>6</v>
      </c>
    </row>
    <row r="171" spans="1:10" x14ac:dyDescent="0.25">
      <c r="A171" s="5" t="s">
        <v>196</v>
      </c>
      <c r="B171" s="10">
        <v>2022</v>
      </c>
      <c r="C171" s="10">
        <v>0</v>
      </c>
      <c r="D171" s="10">
        <v>0</v>
      </c>
      <c r="E171" s="10">
        <v>0</v>
      </c>
      <c r="F171" s="10">
        <v>0</v>
      </c>
      <c r="G171" s="10">
        <v>0</v>
      </c>
      <c r="H171" s="10">
        <v>0</v>
      </c>
      <c r="I171" s="10">
        <v>0</v>
      </c>
      <c r="J171" s="10">
        <v>0</v>
      </c>
    </row>
    <row r="172" spans="1:10" x14ac:dyDescent="0.25">
      <c r="A172" s="5" t="s">
        <v>195</v>
      </c>
      <c r="B172" s="10">
        <v>2022</v>
      </c>
      <c r="C172" s="10">
        <v>4</v>
      </c>
      <c r="D172" s="10">
        <v>2</v>
      </c>
      <c r="E172" s="10">
        <v>5</v>
      </c>
      <c r="F172" s="10">
        <v>5</v>
      </c>
      <c r="G172" s="10">
        <v>13</v>
      </c>
      <c r="H172" s="10">
        <v>8757</v>
      </c>
      <c r="I172" s="10">
        <v>100</v>
      </c>
      <c r="J172" s="10">
        <v>29</v>
      </c>
    </row>
    <row r="173" spans="1:10" x14ac:dyDescent="0.25">
      <c r="A173" s="5" t="s">
        <v>191</v>
      </c>
      <c r="B173" s="10">
        <v>2023</v>
      </c>
      <c r="C173" s="10">
        <v>0</v>
      </c>
      <c r="D173" s="10">
        <v>0</v>
      </c>
      <c r="E173" s="10">
        <v>0</v>
      </c>
      <c r="F173" s="10">
        <v>0</v>
      </c>
      <c r="G173" s="10">
        <v>4</v>
      </c>
      <c r="H173" s="10">
        <v>1878</v>
      </c>
      <c r="I173" s="10">
        <v>20</v>
      </c>
      <c r="J173" s="10">
        <v>4</v>
      </c>
    </row>
    <row r="174" spans="1:10" x14ac:dyDescent="0.25">
      <c r="A174" s="5" t="s">
        <v>192</v>
      </c>
      <c r="B174" s="10">
        <v>2023</v>
      </c>
      <c r="C174" s="10">
        <v>1</v>
      </c>
      <c r="D174" s="10">
        <v>1</v>
      </c>
      <c r="E174" s="10">
        <v>8</v>
      </c>
      <c r="F174" s="10">
        <v>1</v>
      </c>
      <c r="G174" s="10">
        <v>2</v>
      </c>
      <c r="H174" s="10">
        <v>741</v>
      </c>
      <c r="I174" s="10">
        <v>8</v>
      </c>
      <c r="J174" s="10">
        <v>13</v>
      </c>
    </row>
    <row r="175" spans="1:10" x14ac:dyDescent="0.25">
      <c r="A175" s="5" t="s">
        <v>193</v>
      </c>
      <c r="B175" s="10">
        <v>2023</v>
      </c>
      <c r="C175" s="10">
        <v>3</v>
      </c>
      <c r="D175" s="10">
        <v>0</v>
      </c>
      <c r="E175" s="10">
        <v>0</v>
      </c>
      <c r="F175" s="10">
        <v>1</v>
      </c>
      <c r="G175" s="10">
        <v>0</v>
      </c>
      <c r="H175" s="10">
        <v>91</v>
      </c>
      <c r="I175" s="10">
        <v>1</v>
      </c>
      <c r="J175" s="10">
        <v>4</v>
      </c>
    </row>
    <row r="176" spans="1:10" x14ac:dyDescent="0.25">
      <c r="A176" s="5" t="s">
        <v>194</v>
      </c>
      <c r="B176" s="10">
        <v>2023</v>
      </c>
      <c r="C176" s="10">
        <v>0</v>
      </c>
      <c r="D176" s="10">
        <v>1</v>
      </c>
      <c r="E176" s="10">
        <v>0</v>
      </c>
      <c r="F176" s="10">
        <v>2</v>
      </c>
      <c r="G176" s="10">
        <v>6</v>
      </c>
      <c r="H176" s="10">
        <v>6548</v>
      </c>
      <c r="I176" s="10">
        <v>71</v>
      </c>
      <c r="J176" s="10">
        <v>9</v>
      </c>
    </row>
    <row r="177" spans="1:10" x14ac:dyDescent="0.25">
      <c r="A177" s="5" t="s">
        <v>196</v>
      </c>
      <c r="B177" s="10">
        <v>2023</v>
      </c>
      <c r="C177" s="10">
        <v>0</v>
      </c>
      <c r="D177" s="10">
        <v>0</v>
      </c>
      <c r="E177" s="10">
        <v>0</v>
      </c>
      <c r="F177" s="10">
        <v>0</v>
      </c>
      <c r="G177" s="10">
        <v>0</v>
      </c>
      <c r="H177" s="10">
        <v>0</v>
      </c>
      <c r="I177" s="10">
        <v>0</v>
      </c>
      <c r="J177" s="10">
        <v>0</v>
      </c>
    </row>
    <row r="178" spans="1:10" x14ac:dyDescent="0.25">
      <c r="A178" s="5" t="s">
        <v>195</v>
      </c>
      <c r="B178" s="10">
        <v>2023</v>
      </c>
      <c r="C178" s="10">
        <v>4</v>
      </c>
      <c r="D178" s="10">
        <v>2</v>
      </c>
      <c r="E178" s="10">
        <v>8</v>
      </c>
      <c r="F178" s="10">
        <v>4</v>
      </c>
      <c r="G178" s="10">
        <v>12</v>
      </c>
      <c r="H178" s="10">
        <v>9258</v>
      </c>
      <c r="I178" s="10">
        <v>100</v>
      </c>
      <c r="J178" s="10">
        <v>30</v>
      </c>
    </row>
    <row r="179" spans="1:10" x14ac:dyDescent="0.25">
      <c r="A179" s="5" t="s">
        <v>191</v>
      </c>
      <c r="B179" s="10">
        <v>2024</v>
      </c>
      <c r="C179" s="10">
        <v>1</v>
      </c>
      <c r="D179" s="10">
        <v>0</v>
      </c>
      <c r="E179" s="10">
        <v>0</v>
      </c>
      <c r="F179" s="10">
        <v>0</v>
      </c>
      <c r="G179" s="10">
        <v>4</v>
      </c>
      <c r="H179" s="10">
        <v>3085</v>
      </c>
      <c r="I179" s="10">
        <v>38</v>
      </c>
      <c r="J179" s="10">
        <v>5</v>
      </c>
    </row>
    <row r="180" spans="1:10" x14ac:dyDescent="0.25">
      <c r="A180" s="5" t="s">
        <v>192</v>
      </c>
      <c r="B180" s="10">
        <v>2024</v>
      </c>
      <c r="C180" s="10">
        <v>1</v>
      </c>
      <c r="D180" s="10">
        <v>0</v>
      </c>
      <c r="E180" s="10">
        <v>7</v>
      </c>
      <c r="F180" s="10">
        <v>2</v>
      </c>
      <c r="G180" s="10">
        <v>1</v>
      </c>
      <c r="H180" s="10">
        <v>479</v>
      </c>
      <c r="I180" s="10">
        <v>6</v>
      </c>
      <c r="J180" s="10">
        <v>11</v>
      </c>
    </row>
    <row r="181" spans="1:10" x14ac:dyDescent="0.25">
      <c r="A181" s="5" t="s">
        <v>193</v>
      </c>
      <c r="B181" s="10">
        <v>2024</v>
      </c>
      <c r="C181" s="10">
        <v>3</v>
      </c>
      <c r="D181" s="10">
        <v>0</v>
      </c>
      <c r="E181" s="10">
        <v>0</v>
      </c>
      <c r="F181" s="10">
        <v>1</v>
      </c>
      <c r="G181" s="10">
        <v>0</v>
      </c>
      <c r="H181" s="10">
        <v>70</v>
      </c>
      <c r="I181" s="10">
        <v>1</v>
      </c>
      <c r="J181" s="10">
        <v>4</v>
      </c>
    </row>
    <row r="182" spans="1:10" x14ac:dyDescent="0.25">
      <c r="A182" s="5" t="s">
        <v>194</v>
      </c>
      <c r="B182" s="10">
        <v>2024</v>
      </c>
      <c r="C182" s="10">
        <v>0</v>
      </c>
      <c r="D182" s="10">
        <v>0</v>
      </c>
      <c r="E182" s="10">
        <v>0</v>
      </c>
      <c r="F182" s="10">
        <v>2</v>
      </c>
      <c r="G182" s="10">
        <v>7</v>
      </c>
      <c r="H182" s="10">
        <v>4537</v>
      </c>
      <c r="I182" s="10">
        <v>56</v>
      </c>
      <c r="J182" s="10">
        <v>9</v>
      </c>
    </row>
    <row r="183" spans="1:10" x14ac:dyDescent="0.25">
      <c r="A183" s="5" t="s">
        <v>196</v>
      </c>
      <c r="B183" s="10">
        <v>2024</v>
      </c>
      <c r="C183" s="10">
        <v>0</v>
      </c>
      <c r="D183" s="10">
        <v>0</v>
      </c>
      <c r="E183" s="10">
        <v>0</v>
      </c>
      <c r="F183" s="10">
        <v>0</v>
      </c>
      <c r="G183" s="10">
        <v>0</v>
      </c>
      <c r="H183" s="10">
        <v>0</v>
      </c>
      <c r="I183" s="10">
        <v>0</v>
      </c>
      <c r="J183" s="10">
        <v>0</v>
      </c>
    </row>
    <row r="184" spans="1:10" x14ac:dyDescent="0.25">
      <c r="A184" s="5" t="s">
        <v>195</v>
      </c>
      <c r="B184" s="10">
        <v>2024</v>
      </c>
      <c r="C184" s="10">
        <v>5</v>
      </c>
      <c r="D184" s="10">
        <v>0</v>
      </c>
      <c r="E184" s="10">
        <v>7</v>
      </c>
      <c r="F184" s="10">
        <v>5</v>
      </c>
      <c r="G184" s="10">
        <v>12</v>
      </c>
      <c r="H184" s="10">
        <v>8171</v>
      </c>
      <c r="I184" s="10">
        <v>100</v>
      </c>
      <c r="J184" s="10">
        <v>29</v>
      </c>
    </row>
    <row r="185" spans="1:10" x14ac:dyDescent="0.25">
      <c r="A185" s="5" t="s">
        <v>191</v>
      </c>
      <c r="B185" s="10">
        <v>2025</v>
      </c>
      <c r="C185" s="10">
        <v>1</v>
      </c>
      <c r="D185" s="10">
        <v>0</v>
      </c>
      <c r="E185" s="10">
        <v>0</v>
      </c>
      <c r="F185" s="10">
        <v>0</v>
      </c>
      <c r="G185" s="10">
        <v>2</v>
      </c>
      <c r="H185" s="10">
        <v>848</v>
      </c>
      <c r="I185" s="10">
        <v>24</v>
      </c>
      <c r="J185" s="10">
        <v>3</v>
      </c>
    </row>
    <row r="186" spans="1:10" x14ac:dyDescent="0.25">
      <c r="A186" s="5" t="s">
        <v>192</v>
      </c>
      <c r="B186" s="10">
        <v>2025</v>
      </c>
      <c r="C186" s="10">
        <v>0</v>
      </c>
      <c r="D186" s="10">
        <v>1</v>
      </c>
      <c r="E186" s="10">
        <v>4</v>
      </c>
      <c r="F186" s="10">
        <v>3</v>
      </c>
      <c r="G186" s="10">
        <v>0</v>
      </c>
      <c r="H186" s="10">
        <v>375</v>
      </c>
      <c r="I186" s="10">
        <v>10</v>
      </c>
      <c r="J186" s="10">
        <v>8</v>
      </c>
    </row>
    <row r="187" spans="1:10" x14ac:dyDescent="0.25">
      <c r="A187" s="5" t="s">
        <v>193</v>
      </c>
      <c r="B187" s="10">
        <v>2025</v>
      </c>
      <c r="C187" s="10">
        <v>2</v>
      </c>
      <c r="D187" s="10">
        <v>0</v>
      </c>
      <c r="E187" s="10">
        <v>0</v>
      </c>
      <c r="F187" s="10">
        <v>1</v>
      </c>
      <c r="G187" s="10">
        <v>0</v>
      </c>
      <c r="H187" s="10">
        <v>67</v>
      </c>
      <c r="I187" s="10">
        <v>2</v>
      </c>
      <c r="J187" s="10">
        <v>3</v>
      </c>
    </row>
    <row r="188" spans="1:10" x14ac:dyDescent="0.25">
      <c r="A188" s="5" t="s">
        <v>194</v>
      </c>
      <c r="B188" s="10">
        <v>2025</v>
      </c>
      <c r="C188" s="10">
        <v>0</v>
      </c>
      <c r="D188" s="10">
        <v>0</v>
      </c>
      <c r="E188" s="10">
        <v>1</v>
      </c>
      <c r="F188" s="10">
        <v>1</v>
      </c>
      <c r="G188" s="10">
        <v>4</v>
      </c>
      <c r="H188" s="10">
        <v>2302</v>
      </c>
      <c r="I188" s="10">
        <v>64</v>
      </c>
      <c r="J188" s="10">
        <v>6</v>
      </c>
    </row>
    <row r="189" spans="1:10" x14ac:dyDescent="0.25">
      <c r="A189" s="5" t="s">
        <v>196</v>
      </c>
      <c r="B189" s="10">
        <v>2025</v>
      </c>
      <c r="C189" s="10">
        <v>0</v>
      </c>
      <c r="D189" s="10">
        <v>0</v>
      </c>
      <c r="E189" s="10">
        <v>0</v>
      </c>
      <c r="F189" s="10">
        <v>0</v>
      </c>
      <c r="G189" s="10">
        <v>0</v>
      </c>
      <c r="H189" s="10">
        <v>0</v>
      </c>
      <c r="I189" s="10">
        <v>0</v>
      </c>
      <c r="J189" s="10">
        <v>0</v>
      </c>
    </row>
    <row r="190" spans="1:10" x14ac:dyDescent="0.25">
      <c r="A190" s="5" t="s">
        <v>195</v>
      </c>
      <c r="B190" s="10">
        <v>2025</v>
      </c>
      <c r="C190" s="10">
        <v>3</v>
      </c>
      <c r="D190" s="10">
        <v>1</v>
      </c>
      <c r="E190" s="10">
        <v>5</v>
      </c>
      <c r="F190" s="10">
        <v>5</v>
      </c>
      <c r="G190" s="10">
        <v>6</v>
      </c>
      <c r="H190" s="10">
        <v>3592</v>
      </c>
      <c r="I190" s="10">
        <v>100</v>
      </c>
      <c r="J190" s="10">
        <v>20</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48"/>
  <sheetViews>
    <sheetView workbookViewId="0"/>
  </sheetViews>
  <sheetFormatPr defaultColWidth="11.42578125" defaultRowHeight="15" x14ac:dyDescent="0.25"/>
  <cols>
    <col min="1" max="1" width="27.7109375" customWidth="1"/>
    <col min="2" max="20" width="31.7109375" customWidth="1"/>
  </cols>
  <sheetData>
    <row r="1" spans="1:3" ht="21" customHeight="1" x14ac:dyDescent="0.25">
      <c r="A1" s="1" t="s">
        <v>19</v>
      </c>
    </row>
    <row r="2" spans="1:3" ht="30" customHeight="1" x14ac:dyDescent="0.25">
      <c r="A2" s="8" t="s">
        <v>12</v>
      </c>
    </row>
    <row r="3" spans="1:3" ht="30" customHeight="1" x14ac:dyDescent="0.25">
      <c r="A3" s="4" t="s">
        <v>168</v>
      </c>
      <c r="B3" s="9" t="s">
        <v>197</v>
      </c>
      <c r="C3" s="9" t="s">
        <v>198</v>
      </c>
    </row>
    <row r="4" spans="1:3" ht="25.5" customHeight="1" x14ac:dyDescent="0.25">
      <c r="A4" s="5">
        <v>1981</v>
      </c>
      <c r="B4" s="10">
        <v>63</v>
      </c>
      <c r="C4" s="10">
        <v>84</v>
      </c>
    </row>
    <row r="5" spans="1:3" x14ac:dyDescent="0.25">
      <c r="A5" s="5">
        <v>1982</v>
      </c>
      <c r="B5" s="10">
        <v>65</v>
      </c>
      <c r="C5" s="10">
        <v>85</v>
      </c>
    </row>
    <row r="6" spans="1:3" x14ac:dyDescent="0.25">
      <c r="A6" s="5">
        <v>1983</v>
      </c>
      <c r="B6" s="10">
        <v>63</v>
      </c>
      <c r="C6" s="10">
        <v>82</v>
      </c>
    </row>
    <row r="7" spans="1:3" x14ac:dyDescent="0.25">
      <c r="A7" s="5">
        <v>1984</v>
      </c>
      <c r="B7" s="10">
        <v>56</v>
      </c>
      <c r="C7" s="10">
        <v>76</v>
      </c>
    </row>
    <row r="8" spans="1:3" x14ac:dyDescent="0.25">
      <c r="A8" s="5">
        <v>1985</v>
      </c>
      <c r="B8" s="10">
        <v>62</v>
      </c>
      <c r="C8" s="10">
        <v>86</v>
      </c>
    </row>
    <row r="9" spans="1:3" x14ac:dyDescent="0.25">
      <c r="A9" s="5">
        <v>1986</v>
      </c>
      <c r="B9" s="10">
        <v>59</v>
      </c>
      <c r="C9" s="10">
        <v>77</v>
      </c>
    </row>
    <row r="10" spans="1:3" x14ac:dyDescent="0.25">
      <c r="A10" s="5">
        <v>1987</v>
      </c>
      <c r="B10" s="10">
        <v>61</v>
      </c>
      <c r="C10" s="10">
        <v>83</v>
      </c>
    </row>
    <row r="11" spans="1:3" x14ac:dyDescent="0.25">
      <c r="A11" s="5">
        <v>1988</v>
      </c>
      <c r="B11" s="10">
        <v>57</v>
      </c>
      <c r="C11" s="10">
        <v>83</v>
      </c>
    </row>
    <row r="12" spans="1:3" x14ac:dyDescent="0.25">
      <c r="A12" s="5">
        <v>1989</v>
      </c>
      <c r="B12" s="10">
        <v>59</v>
      </c>
      <c r="C12" s="10">
        <v>82</v>
      </c>
    </row>
    <row r="13" spans="1:3" x14ac:dyDescent="0.25">
      <c r="A13" s="5">
        <v>1990</v>
      </c>
      <c r="B13" s="10">
        <v>54</v>
      </c>
      <c r="C13" s="10">
        <v>71</v>
      </c>
    </row>
    <row r="14" spans="1:3" x14ac:dyDescent="0.25">
      <c r="A14" s="5">
        <v>1991</v>
      </c>
      <c r="B14" s="10">
        <v>52</v>
      </c>
      <c r="C14" s="10">
        <v>69</v>
      </c>
    </row>
    <row r="15" spans="1:3" x14ac:dyDescent="0.25">
      <c r="A15" s="5">
        <v>1992</v>
      </c>
      <c r="B15" s="10">
        <v>53</v>
      </c>
      <c r="C15" s="10">
        <v>72</v>
      </c>
    </row>
    <row r="16" spans="1:3" x14ac:dyDescent="0.25">
      <c r="A16" s="5">
        <v>1993</v>
      </c>
      <c r="B16" s="10">
        <v>52</v>
      </c>
      <c r="C16" s="10">
        <v>74</v>
      </c>
    </row>
    <row r="17" spans="1:3" x14ac:dyDescent="0.25">
      <c r="A17" s="5">
        <v>1994</v>
      </c>
      <c r="B17" s="10">
        <v>56</v>
      </c>
      <c r="C17" s="10">
        <v>72</v>
      </c>
    </row>
    <row r="18" spans="1:3" x14ac:dyDescent="0.25">
      <c r="A18" s="5">
        <v>1995</v>
      </c>
      <c r="B18" s="10">
        <v>54</v>
      </c>
      <c r="C18" s="10">
        <v>69</v>
      </c>
    </row>
    <row r="19" spans="1:3" x14ac:dyDescent="0.25">
      <c r="A19" s="5">
        <v>1996</v>
      </c>
      <c r="B19" s="10">
        <v>52</v>
      </c>
      <c r="C19" s="10">
        <v>69</v>
      </c>
    </row>
    <row r="20" spans="1:3" x14ac:dyDescent="0.25">
      <c r="A20" s="5">
        <v>1997</v>
      </c>
      <c r="B20" s="10">
        <v>51</v>
      </c>
      <c r="C20" s="10">
        <v>69</v>
      </c>
    </row>
    <row r="21" spans="1:3" x14ac:dyDescent="0.25">
      <c r="A21" s="5">
        <v>1998</v>
      </c>
      <c r="B21" s="10">
        <v>51</v>
      </c>
      <c r="C21" s="10">
        <v>71</v>
      </c>
    </row>
    <row r="22" spans="1:3" x14ac:dyDescent="0.25">
      <c r="A22" s="5">
        <v>1999</v>
      </c>
      <c r="B22" s="10">
        <v>54</v>
      </c>
      <c r="C22" s="10">
        <v>68</v>
      </c>
    </row>
    <row r="23" spans="1:3" x14ac:dyDescent="0.25">
      <c r="A23" s="5">
        <v>2000</v>
      </c>
      <c r="B23" s="10">
        <v>54</v>
      </c>
      <c r="C23" s="10">
        <v>63</v>
      </c>
    </row>
    <row r="24" spans="1:3" x14ac:dyDescent="0.25">
      <c r="A24" s="5">
        <v>2001</v>
      </c>
      <c r="B24" s="10">
        <v>50</v>
      </c>
      <c r="C24" s="10">
        <v>57</v>
      </c>
    </row>
    <row r="25" spans="1:3" x14ac:dyDescent="0.25">
      <c r="A25" s="5">
        <v>2002</v>
      </c>
      <c r="B25" s="10">
        <v>39</v>
      </c>
      <c r="C25" s="10">
        <v>57</v>
      </c>
    </row>
    <row r="26" spans="1:3" x14ac:dyDescent="0.25">
      <c r="A26" s="5">
        <v>2003</v>
      </c>
      <c r="B26" s="10">
        <v>37</v>
      </c>
      <c r="C26" s="10">
        <v>56</v>
      </c>
    </row>
    <row r="27" spans="1:3" x14ac:dyDescent="0.25">
      <c r="A27" s="5">
        <v>2004</v>
      </c>
      <c r="B27" s="10">
        <v>38</v>
      </c>
      <c r="C27" s="10">
        <v>62</v>
      </c>
    </row>
    <row r="28" spans="1:3" x14ac:dyDescent="0.25">
      <c r="A28" s="5">
        <v>2005</v>
      </c>
      <c r="B28" s="10">
        <v>42</v>
      </c>
      <c r="C28" s="10">
        <v>70</v>
      </c>
    </row>
    <row r="29" spans="1:3" x14ac:dyDescent="0.25">
      <c r="A29" s="5">
        <v>2006</v>
      </c>
      <c r="B29" s="10">
        <v>36</v>
      </c>
      <c r="C29" s="10">
        <v>66</v>
      </c>
    </row>
    <row r="30" spans="1:3" x14ac:dyDescent="0.25">
      <c r="A30" s="5">
        <v>2007</v>
      </c>
      <c r="B30" s="10">
        <v>38</v>
      </c>
      <c r="C30" s="10">
        <v>70</v>
      </c>
    </row>
    <row r="31" spans="1:3" x14ac:dyDescent="0.25">
      <c r="A31" s="5">
        <v>2008</v>
      </c>
      <c r="B31" s="10">
        <v>31</v>
      </c>
      <c r="C31" s="10">
        <v>66</v>
      </c>
    </row>
    <row r="32" spans="1:3" x14ac:dyDescent="0.25">
      <c r="A32" s="5">
        <v>2009</v>
      </c>
      <c r="B32" s="10">
        <v>27</v>
      </c>
      <c r="C32" s="10">
        <v>56</v>
      </c>
    </row>
    <row r="33" spans="1:3" x14ac:dyDescent="0.25">
      <c r="A33" s="5">
        <v>2010</v>
      </c>
      <c r="B33" s="10">
        <v>25</v>
      </c>
      <c r="C33" s="10">
        <v>51</v>
      </c>
    </row>
    <row r="34" spans="1:3" x14ac:dyDescent="0.25">
      <c r="A34" s="5">
        <v>2011</v>
      </c>
      <c r="B34" s="10">
        <v>23</v>
      </c>
      <c r="C34" s="10">
        <v>48</v>
      </c>
    </row>
    <row r="35" spans="1:3" x14ac:dyDescent="0.25">
      <c r="A35" s="5">
        <v>2012</v>
      </c>
      <c r="B35" s="10">
        <v>25</v>
      </c>
      <c r="C35" s="10">
        <v>48</v>
      </c>
    </row>
    <row r="36" spans="1:3" x14ac:dyDescent="0.25">
      <c r="A36" s="5">
        <v>2013</v>
      </c>
      <c r="B36" s="10">
        <v>24</v>
      </c>
      <c r="C36" s="10">
        <v>46</v>
      </c>
    </row>
    <row r="37" spans="1:3" x14ac:dyDescent="0.25">
      <c r="A37" s="5">
        <v>2014</v>
      </c>
      <c r="B37" s="10">
        <v>24</v>
      </c>
      <c r="C37" s="10">
        <v>46</v>
      </c>
    </row>
    <row r="38" spans="1:3" x14ac:dyDescent="0.25">
      <c r="A38" s="5">
        <v>2015</v>
      </c>
      <c r="B38" s="10">
        <v>24</v>
      </c>
      <c r="C38" s="10">
        <v>45</v>
      </c>
    </row>
    <row r="39" spans="1:3" x14ac:dyDescent="0.25">
      <c r="A39" s="5">
        <v>2016</v>
      </c>
      <c r="B39" s="10">
        <v>24</v>
      </c>
      <c r="C39" s="10">
        <v>44</v>
      </c>
    </row>
    <row r="40" spans="1:3" x14ac:dyDescent="0.25">
      <c r="A40" s="5">
        <v>2017</v>
      </c>
      <c r="B40" s="10">
        <v>23</v>
      </c>
      <c r="C40" s="10">
        <v>44</v>
      </c>
    </row>
    <row r="41" spans="1:3" x14ac:dyDescent="0.25">
      <c r="A41" s="5">
        <v>2018</v>
      </c>
      <c r="B41" s="10">
        <v>23</v>
      </c>
      <c r="C41" s="10">
        <v>53</v>
      </c>
    </row>
    <row r="42" spans="1:3" x14ac:dyDescent="0.25">
      <c r="A42" s="5">
        <v>2019</v>
      </c>
      <c r="B42" s="10">
        <v>22</v>
      </c>
      <c r="C42" s="10">
        <v>52</v>
      </c>
    </row>
    <row r="43" spans="1:3" x14ac:dyDescent="0.25">
      <c r="A43" s="5">
        <v>2020</v>
      </c>
      <c r="B43" s="10">
        <v>21</v>
      </c>
      <c r="C43" s="10">
        <v>50</v>
      </c>
    </row>
    <row r="44" spans="1:3" x14ac:dyDescent="0.25">
      <c r="A44" s="5">
        <v>2021</v>
      </c>
      <c r="B44" s="10">
        <v>22</v>
      </c>
      <c r="C44" s="10">
        <v>48</v>
      </c>
    </row>
    <row r="45" spans="1:3" x14ac:dyDescent="0.25">
      <c r="A45" s="5">
        <v>2022</v>
      </c>
      <c r="B45" s="10">
        <v>20</v>
      </c>
      <c r="C45" s="10">
        <v>46</v>
      </c>
    </row>
    <row r="46" spans="1:3" x14ac:dyDescent="0.25">
      <c r="A46" s="5">
        <v>2023</v>
      </c>
      <c r="B46" s="10">
        <v>20</v>
      </c>
      <c r="C46" s="10">
        <v>49</v>
      </c>
    </row>
    <row r="47" spans="1:3" x14ac:dyDescent="0.25">
      <c r="A47" s="5">
        <v>2024</v>
      </c>
      <c r="B47" s="10">
        <v>17</v>
      </c>
      <c r="C47" s="10">
        <v>46</v>
      </c>
    </row>
    <row r="48" spans="1:3" x14ac:dyDescent="0.25">
      <c r="A48" s="5">
        <v>2025</v>
      </c>
      <c r="B48" s="10">
        <v>16</v>
      </c>
      <c r="C48" s="10">
        <v>35</v>
      </c>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50"/>
  <sheetViews>
    <sheetView workbookViewId="0"/>
  </sheetViews>
  <sheetFormatPr defaultColWidth="11.42578125" defaultRowHeight="15" x14ac:dyDescent="0.25"/>
  <cols>
    <col min="1" max="1" width="27.7109375" customWidth="1"/>
    <col min="2" max="20" width="31.7109375" customWidth="1"/>
  </cols>
  <sheetData>
    <row r="1" spans="1:9" ht="21" customHeight="1" x14ac:dyDescent="0.25">
      <c r="A1" s="1" t="s">
        <v>20</v>
      </c>
    </row>
    <row r="2" spans="1:9" ht="30" customHeight="1" x14ac:dyDescent="0.25">
      <c r="A2" s="8" t="s">
        <v>21</v>
      </c>
    </row>
    <row r="3" spans="1:9" ht="30" customHeight="1" x14ac:dyDescent="0.25">
      <c r="A3" s="4" t="s">
        <v>168</v>
      </c>
      <c r="B3" s="9" t="s">
        <v>199</v>
      </c>
      <c r="C3" s="9" t="s">
        <v>200</v>
      </c>
      <c r="D3" s="9" t="s">
        <v>201</v>
      </c>
      <c r="E3" s="9" t="s">
        <v>202</v>
      </c>
      <c r="F3" s="9" t="s">
        <v>203</v>
      </c>
      <c r="G3" s="9" t="s">
        <v>204</v>
      </c>
      <c r="H3" s="9" t="s">
        <v>205</v>
      </c>
      <c r="I3" s="9" t="s">
        <v>206</v>
      </c>
    </row>
    <row r="4" spans="1:9" ht="25.5" customHeight="1" x14ac:dyDescent="0.25">
      <c r="A4" s="5">
        <v>1979</v>
      </c>
      <c r="B4" s="10"/>
      <c r="C4" s="10"/>
      <c r="D4" s="10"/>
      <c r="E4" s="10"/>
      <c r="F4" s="10"/>
      <c r="G4" s="10"/>
      <c r="H4" s="10">
        <v>120</v>
      </c>
      <c r="I4" s="10">
        <v>10.7</v>
      </c>
    </row>
    <row r="5" spans="1:9" x14ac:dyDescent="0.25">
      <c r="A5" s="5">
        <v>1980</v>
      </c>
      <c r="B5" s="10"/>
      <c r="C5" s="10"/>
      <c r="D5" s="10">
        <v>113</v>
      </c>
      <c r="E5" s="10"/>
      <c r="F5" s="10"/>
      <c r="G5" s="10">
        <v>54</v>
      </c>
      <c r="H5" s="10">
        <v>167</v>
      </c>
      <c r="I5" s="10">
        <v>10.3</v>
      </c>
    </row>
    <row r="6" spans="1:9" x14ac:dyDescent="0.25">
      <c r="A6" s="5">
        <v>1981</v>
      </c>
      <c r="B6" s="10"/>
      <c r="C6" s="10"/>
      <c r="D6" s="10">
        <v>136</v>
      </c>
      <c r="E6" s="10"/>
      <c r="F6" s="10"/>
      <c r="G6" s="10">
        <v>66</v>
      </c>
      <c r="H6" s="10">
        <v>202</v>
      </c>
      <c r="I6" s="10">
        <v>11.2</v>
      </c>
    </row>
    <row r="7" spans="1:9" x14ac:dyDescent="0.25">
      <c r="A7" s="5">
        <v>1982</v>
      </c>
      <c r="B7" s="10"/>
      <c r="C7" s="10"/>
      <c r="D7" s="10">
        <v>121</v>
      </c>
      <c r="E7" s="10"/>
      <c r="F7" s="10"/>
      <c r="G7" s="10">
        <v>73</v>
      </c>
      <c r="H7" s="10">
        <v>194</v>
      </c>
      <c r="I7" s="10">
        <v>9.9</v>
      </c>
    </row>
    <row r="8" spans="1:9" x14ac:dyDescent="0.25">
      <c r="A8" s="5">
        <v>1983</v>
      </c>
      <c r="B8" s="10"/>
      <c r="C8" s="10"/>
      <c r="D8" s="10">
        <v>118</v>
      </c>
      <c r="E8" s="10"/>
      <c r="F8" s="10"/>
      <c r="G8" s="10">
        <v>74</v>
      </c>
      <c r="H8" s="10">
        <v>192</v>
      </c>
      <c r="I8" s="10">
        <v>10.5</v>
      </c>
    </row>
    <row r="9" spans="1:9" x14ac:dyDescent="0.25">
      <c r="A9" s="5">
        <v>1984</v>
      </c>
      <c r="B9" s="10"/>
      <c r="C9" s="10"/>
      <c r="D9" s="10">
        <v>114</v>
      </c>
      <c r="E9" s="10"/>
      <c r="F9" s="10"/>
      <c r="G9" s="10">
        <v>66</v>
      </c>
      <c r="H9" s="10">
        <v>180</v>
      </c>
      <c r="I9" s="10">
        <v>11.6</v>
      </c>
    </row>
    <row r="10" spans="1:9" x14ac:dyDescent="0.25">
      <c r="A10" s="5">
        <v>1985</v>
      </c>
      <c r="B10" s="10"/>
      <c r="C10" s="10"/>
      <c r="D10" s="10">
        <v>121</v>
      </c>
      <c r="E10" s="10"/>
      <c r="F10" s="10"/>
      <c r="G10" s="10">
        <v>69</v>
      </c>
      <c r="H10" s="10">
        <v>190</v>
      </c>
      <c r="I10" s="10">
        <v>11.9</v>
      </c>
    </row>
    <row r="11" spans="1:9" x14ac:dyDescent="0.25">
      <c r="A11" s="5">
        <v>1986</v>
      </c>
      <c r="B11" s="10"/>
      <c r="C11" s="10"/>
      <c r="D11" s="10">
        <v>143</v>
      </c>
      <c r="E11" s="10"/>
      <c r="F11" s="10"/>
      <c r="G11" s="10">
        <v>80</v>
      </c>
      <c r="H11" s="10">
        <v>223</v>
      </c>
      <c r="I11" s="10">
        <v>10.4</v>
      </c>
    </row>
    <row r="12" spans="1:9" x14ac:dyDescent="0.25">
      <c r="A12" s="5">
        <v>1987</v>
      </c>
      <c r="B12" s="10"/>
      <c r="C12" s="10"/>
      <c r="D12" s="10">
        <v>145</v>
      </c>
      <c r="E12" s="10"/>
      <c r="F12" s="10"/>
      <c r="G12" s="10">
        <v>71</v>
      </c>
      <c r="H12" s="10">
        <v>216</v>
      </c>
      <c r="I12" s="10">
        <v>14.8</v>
      </c>
    </row>
    <row r="13" spans="1:9" x14ac:dyDescent="0.25">
      <c r="A13" s="5">
        <v>1988</v>
      </c>
      <c r="B13" s="10"/>
      <c r="C13" s="10"/>
      <c r="D13" s="10">
        <v>146</v>
      </c>
      <c r="E13" s="10"/>
      <c r="F13" s="10"/>
      <c r="G13" s="10">
        <v>83</v>
      </c>
      <c r="H13" s="10">
        <v>229</v>
      </c>
      <c r="I13" s="10">
        <v>15.5</v>
      </c>
    </row>
    <row r="14" spans="1:9" x14ac:dyDescent="0.25">
      <c r="A14" s="5">
        <v>1989</v>
      </c>
      <c r="B14" s="10"/>
      <c r="C14" s="10"/>
      <c r="D14" s="10">
        <v>151</v>
      </c>
      <c r="E14" s="10"/>
      <c r="F14" s="10"/>
      <c r="G14" s="10">
        <v>83</v>
      </c>
      <c r="H14" s="10">
        <v>234</v>
      </c>
      <c r="I14" s="10">
        <v>15</v>
      </c>
    </row>
    <row r="15" spans="1:9" x14ac:dyDescent="0.25">
      <c r="A15" s="5">
        <v>1990</v>
      </c>
      <c r="B15" s="10"/>
      <c r="C15" s="10"/>
      <c r="D15" s="10">
        <v>138</v>
      </c>
      <c r="E15" s="10"/>
      <c r="F15" s="10"/>
      <c r="G15" s="10">
        <v>68</v>
      </c>
      <c r="H15" s="10">
        <v>206</v>
      </c>
      <c r="I15" s="10">
        <v>15.5</v>
      </c>
    </row>
    <row r="16" spans="1:9" x14ac:dyDescent="0.25">
      <c r="A16" s="5">
        <v>1991</v>
      </c>
      <c r="B16" s="10"/>
      <c r="C16" s="10"/>
      <c r="D16" s="10">
        <v>133</v>
      </c>
      <c r="E16" s="10"/>
      <c r="F16" s="10"/>
      <c r="G16" s="10">
        <v>51</v>
      </c>
      <c r="H16" s="10">
        <v>184</v>
      </c>
      <c r="I16" s="10">
        <v>18.100000000000001</v>
      </c>
    </row>
    <row r="17" spans="1:9" x14ac:dyDescent="0.25">
      <c r="A17" s="5">
        <v>1992</v>
      </c>
      <c r="B17" s="10"/>
      <c r="C17" s="10"/>
      <c r="D17" s="10">
        <v>135</v>
      </c>
      <c r="E17" s="10"/>
      <c r="F17" s="10"/>
      <c r="G17" s="10">
        <v>73</v>
      </c>
      <c r="H17" s="10">
        <v>208</v>
      </c>
      <c r="I17" s="10">
        <v>19</v>
      </c>
    </row>
    <row r="18" spans="1:9" x14ac:dyDescent="0.25">
      <c r="A18" s="5">
        <v>1993</v>
      </c>
      <c r="B18" s="10"/>
      <c r="C18" s="10"/>
      <c r="D18" s="10">
        <v>134</v>
      </c>
      <c r="E18" s="10"/>
      <c r="F18" s="10"/>
      <c r="G18" s="10">
        <v>73</v>
      </c>
      <c r="H18" s="10">
        <v>207</v>
      </c>
      <c r="I18" s="10">
        <v>19.399999999999999</v>
      </c>
    </row>
    <row r="19" spans="1:9" x14ac:dyDescent="0.25">
      <c r="A19" s="5">
        <v>1994</v>
      </c>
      <c r="B19" s="10"/>
      <c r="C19" s="10"/>
      <c r="D19" s="10">
        <v>139</v>
      </c>
      <c r="E19" s="10"/>
      <c r="F19" s="10"/>
      <c r="G19" s="10">
        <v>70</v>
      </c>
      <c r="H19" s="10">
        <v>209</v>
      </c>
      <c r="I19" s="10">
        <v>20.399999999999999</v>
      </c>
    </row>
    <row r="20" spans="1:9" x14ac:dyDescent="0.25">
      <c r="A20" s="5">
        <v>1995</v>
      </c>
      <c r="B20" s="10"/>
      <c r="C20" s="10"/>
      <c r="D20" s="10">
        <v>132</v>
      </c>
      <c r="E20" s="10"/>
      <c r="F20" s="10"/>
      <c r="G20" s="10">
        <v>64</v>
      </c>
      <c r="H20" s="10">
        <v>196</v>
      </c>
      <c r="I20" s="10">
        <v>23.9</v>
      </c>
    </row>
    <row r="21" spans="1:9" x14ac:dyDescent="0.25">
      <c r="A21" s="5">
        <v>1996</v>
      </c>
      <c r="B21" s="10"/>
      <c r="C21" s="10"/>
      <c r="D21" s="10">
        <v>129</v>
      </c>
      <c r="E21" s="10"/>
      <c r="F21" s="10"/>
      <c r="G21" s="10">
        <v>60</v>
      </c>
      <c r="H21" s="10">
        <v>189</v>
      </c>
      <c r="I21" s="10">
        <v>24.5</v>
      </c>
    </row>
    <row r="22" spans="1:9" x14ac:dyDescent="0.25">
      <c r="A22" s="5">
        <v>1997</v>
      </c>
      <c r="B22" s="10"/>
      <c r="C22" s="10"/>
      <c r="D22" s="10">
        <v>130</v>
      </c>
      <c r="E22" s="10"/>
      <c r="F22" s="10"/>
      <c r="G22" s="10">
        <v>52</v>
      </c>
      <c r="H22" s="10">
        <v>182</v>
      </c>
      <c r="I22" s="10">
        <v>25.6</v>
      </c>
    </row>
    <row r="23" spans="1:9" x14ac:dyDescent="0.25">
      <c r="A23" s="5">
        <v>1998</v>
      </c>
      <c r="B23" s="10"/>
      <c r="C23" s="10"/>
      <c r="D23" s="10">
        <v>137</v>
      </c>
      <c r="E23" s="10"/>
      <c r="F23" s="10"/>
      <c r="G23" s="10">
        <v>49</v>
      </c>
      <c r="H23" s="10">
        <v>186</v>
      </c>
      <c r="I23" s="10">
        <v>26.4</v>
      </c>
    </row>
    <row r="24" spans="1:9" x14ac:dyDescent="0.25">
      <c r="A24" s="5">
        <v>1999</v>
      </c>
      <c r="B24" s="10"/>
      <c r="C24" s="10"/>
      <c r="D24" s="10">
        <v>126</v>
      </c>
      <c r="E24" s="10"/>
      <c r="F24" s="10"/>
      <c r="G24" s="10">
        <v>51</v>
      </c>
      <c r="H24" s="10">
        <v>177</v>
      </c>
      <c r="I24" s="10">
        <v>33</v>
      </c>
    </row>
    <row r="25" spans="1:9" x14ac:dyDescent="0.25">
      <c r="A25" s="5">
        <v>2000</v>
      </c>
      <c r="B25" s="10"/>
      <c r="C25" s="10"/>
      <c r="D25" s="10">
        <v>121</v>
      </c>
      <c r="E25" s="10"/>
      <c r="F25" s="10"/>
      <c r="G25" s="10">
        <v>47</v>
      </c>
      <c r="H25" s="10">
        <v>168</v>
      </c>
      <c r="I25" s="10">
        <v>30.7</v>
      </c>
    </row>
    <row r="26" spans="1:9" x14ac:dyDescent="0.25">
      <c r="A26" s="5">
        <v>2001</v>
      </c>
      <c r="B26" s="10"/>
      <c r="C26" s="10"/>
      <c r="D26" s="10">
        <v>118</v>
      </c>
      <c r="E26" s="10"/>
      <c r="F26" s="10"/>
      <c r="G26" s="10">
        <v>41</v>
      </c>
      <c r="H26" s="10">
        <v>159</v>
      </c>
      <c r="I26" s="10">
        <v>34.4</v>
      </c>
    </row>
    <row r="27" spans="1:9" x14ac:dyDescent="0.25">
      <c r="A27" s="5">
        <v>2002</v>
      </c>
      <c r="B27" s="10"/>
      <c r="C27" s="10"/>
      <c r="D27" s="10">
        <v>114</v>
      </c>
      <c r="E27" s="10"/>
      <c r="F27" s="10"/>
      <c r="G27" s="10">
        <v>46</v>
      </c>
      <c r="H27" s="10">
        <v>160</v>
      </c>
      <c r="I27" s="10">
        <v>41.6</v>
      </c>
    </row>
    <row r="28" spans="1:9" x14ac:dyDescent="0.25">
      <c r="A28" s="5">
        <v>2003</v>
      </c>
      <c r="B28" s="10"/>
      <c r="C28" s="10"/>
      <c r="D28" s="10">
        <v>107</v>
      </c>
      <c r="E28" s="10"/>
      <c r="F28" s="10"/>
      <c r="G28" s="10">
        <v>41</v>
      </c>
      <c r="H28" s="10">
        <v>148</v>
      </c>
      <c r="I28" s="10">
        <v>47.9</v>
      </c>
    </row>
    <row r="29" spans="1:9" x14ac:dyDescent="0.25">
      <c r="A29" s="5">
        <v>2004</v>
      </c>
      <c r="B29" s="10"/>
      <c r="C29" s="10"/>
      <c r="D29" s="10">
        <v>115</v>
      </c>
      <c r="E29" s="10"/>
      <c r="F29" s="10"/>
      <c r="G29" s="10">
        <v>37</v>
      </c>
      <c r="H29" s="10">
        <v>152</v>
      </c>
      <c r="I29" s="10">
        <v>41.8</v>
      </c>
    </row>
    <row r="30" spans="1:9" x14ac:dyDescent="0.25">
      <c r="A30" s="5">
        <v>2005</v>
      </c>
      <c r="B30" s="10"/>
      <c r="C30" s="10"/>
      <c r="D30" s="10">
        <v>108</v>
      </c>
      <c r="E30" s="10"/>
      <c r="F30" s="10"/>
      <c r="G30" s="10">
        <v>35</v>
      </c>
      <c r="H30" s="10">
        <v>143</v>
      </c>
      <c r="I30" s="10">
        <v>48.9</v>
      </c>
    </row>
    <row r="31" spans="1:9" x14ac:dyDescent="0.25">
      <c r="A31" s="5">
        <v>2006</v>
      </c>
      <c r="B31" s="10"/>
      <c r="C31" s="10"/>
      <c r="D31" s="10">
        <v>112</v>
      </c>
      <c r="E31" s="10"/>
      <c r="F31" s="10"/>
      <c r="G31" s="10">
        <v>35</v>
      </c>
      <c r="H31" s="10">
        <v>147</v>
      </c>
      <c r="I31" s="10">
        <v>51</v>
      </c>
    </row>
    <row r="32" spans="1:9" x14ac:dyDescent="0.25">
      <c r="A32" s="5">
        <v>2007</v>
      </c>
      <c r="B32" s="10"/>
      <c r="C32" s="10"/>
      <c r="D32" s="10">
        <v>111</v>
      </c>
      <c r="E32" s="10"/>
      <c r="F32" s="10"/>
      <c r="G32" s="10">
        <v>32</v>
      </c>
      <c r="H32" s="10">
        <v>143</v>
      </c>
      <c r="I32" s="10">
        <v>51.8</v>
      </c>
    </row>
    <row r="33" spans="1:9" x14ac:dyDescent="0.25">
      <c r="A33" s="5">
        <v>2008</v>
      </c>
      <c r="B33" s="10"/>
      <c r="C33" s="10"/>
      <c r="D33" s="10">
        <v>107</v>
      </c>
      <c r="E33" s="10"/>
      <c r="F33" s="10"/>
      <c r="G33" s="10">
        <v>34</v>
      </c>
      <c r="H33" s="10">
        <v>141</v>
      </c>
      <c r="I33" s="10">
        <v>54.4</v>
      </c>
    </row>
    <row r="34" spans="1:9" x14ac:dyDescent="0.25">
      <c r="A34" s="5">
        <v>2009</v>
      </c>
      <c r="B34" s="10">
        <v>107</v>
      </c>
      <c r="C34" s="10">
        <v>4</v>
      </c>
      <c r="D34" s="10">
        <v>111</v>
      </c>
      <c r="E34" s="10">
        <v>22</v>
      </c>
      <c r="F34" s="10">
        <v>5</v>
      </c>
      <c r="G34" s="10">
        <v>27</v>
      </c>
      <c r="H34" s="10">
        <v>138</v>
      </c>
      <c r="I34" s="10">
        <v>49</v>
      </c>
    </row>
    <row r="35" spans="1:9" x14ac:dyDescent="0.25">
      <c r="A35" s="5">
        <v>2010</v>
      </c>
      <c r="B35" s="10">
        <v>95</v>
      </c>
      <c r="C35" s="10">
        <v>3</v>
      </c>
      <c r="D35" s="10">
        <v>98</v>
      </c>
      <c r="E35" s="10">
        <v>24</v>
      </c>
      <c r="F35" s="10">
        <v>7</v>
      </c>
      <c r="G35" s="10">
        <v>31</v>
      </c>
      <c r="H35" s="10">
        <v>129</v>
      </c>
      <c r="I35" s="10">
        <v>39.799999999999997</v>
      </c>
    </row>
    <row r="36" spans="1:9" x14ac:dyDescent="0.25">
      <c r="A36" s="5">
        <v>2011</v>
      </c>
      <c r="B36" s="10">
        <v>90</v>
      </c>
      <c r="C36" s="10">
        <v>5</v>
      </c>
      <c r="D36" s="10">
        <v>95</v>
      </c>
      <c r="E36" s="10">
        <v>16</v>
      </c>
      <c r="F36" s="10">
        <v>7</v>
      </c>
      <c r="G36" s="10">
        <v>23</v>
      </c>
      <c r="H36" s="10">
        <v>118</v>
      </c>
      <c r="I36" s="10">
        <v>39.1</v>
      </c>
    </row>
    <row r="37" spans="1:9" x14ac:dyDescent="0.25">
      <c r="A37" s="5">
        <v>2012</v>
      </c>
      <c r="B37" s="10">
        <v>74</v>
      </c>
      <c r="C37" s="10">
        <v>5</v>
      </c>
      <c r="D37" s="10">
        <v>79</v>
      </c>
      <c r="E37" s="10">
        <v>23</v>
      </c>
      <c r="F37" s="10">
        <v>5</v>
      </c>
      <c r="G37" s="10">
        <v>28</v>
      </c>
      <c r="H37" s="10">
        <v>107</v>
      </c>
      <c r="I37" s="10">
        <v>53</v>
      </c>
    </row>
    <row r="38" spans="1:9" x14ac:dyDescent="0.25">
      <c r="A38" s="5">
        <v>2013</v>
      </c>
      <c r="B38" s="10">
        <v>85</v>
      </c>
      <c r="C38" s="10">
        <v>4</v>
      </c>
      <c r="D38" s="10">
        <v>89</v>
      </c>
      <c r="E38" s="10">
        <v>16</v>
      </c>
      <c r="F38" s="10">
        <v>5</v>
      </c>
      <c r="G38" s="10">
        <v>21</v>
      </c>
      <c r="H38" s="10">
        <v>110</v>
      </c>
      <c r="I38" s="10">
        <v>51</v>
      </c>
    </row>
    <row r="39" spans="1:9" x14ac:dyDescent="0.25">
      <c r="A39" s="5">
        <v>2014</v>
      </c>
      <c r="B39" s="10">
        <v>86</v>
      </c>
      <c r="C39" s="10">
        <v>7</v>
      </c>
      <c r="D39" s="10">
        <v>93</v>
      </c>
      <c r="E39" s="10">
        <v>13</v>
      </c>
      <c r="F39" s="10">
        <v>7</v>
      </c>
      <c r="G39" s="10">
        <v>20</v>
      </c>
      <c r="H39" s="10">
        <v>113</v>
      </c>
      <c r="I39" s="10">
        <v>52.1</v>
      </c>
    </row>
    <row r="40" spans="1:9" x14ac:dyDescent="0.25">
      <c r="A40" s="5">
        <v>2015</v>
      </c>
      <c r="B40" s="10">
        <v>100</v>
      </c>
      <c r="C40" s="10">
        <v>10</v>
      </c>
      <c r="D40" s="10">
        <v>110</v>
      </c>
      <c r="E40" s="10">
        <v>10</v>
      </c>
      <c r="F40" s="10">
        <v>6</v>
      </c>
      <c r="G40" s="10">
        <v>16</v>
      </c>
      <c r="H40" s="10">
        <v>126</v>
      </c>
      <c r="I40" s="10">
        <v>68.2</v>
      </c>
    </row>
    <row r="41" spans="1:9" x14ac:dyDescent="0.25">
      <c r="A41" s="5">
        <v>2016</v>
      </c>
      <c r="B41" s="10">
        <v>90</v>
      </c>
      <c r="C41" s="10">
        <v>10</v>
      </c>
      <c r="D41" s="10">
        <v>100</v>
      </c>
      <c r="E41" s="10">
        <v>15</v>
      </c>
      <c r="F41" s="10">
        <v>6</v>
      </c>
      <c r="G41" s="10">
        <v>21</v>
      </c>
      <c r="H41" s="10">
        <v>121</v>
      </c>
      <c r="I41" s="10">
        <v>66.900000000000006</v>
      </c>
    </row>
    <row r="42" spans="1:9" x14ac:dyDescent="0.25">
      <c r="A42" s="5">
        <v>2017</v>
      </c>
      <c r="B42" s="10">
        <v>98</v>
      </c>
      <c r="C42" s="10">
        <v>12</v>
      </c>
      <c r="D42" s="10">
        <v>110</v>
      </c>
      <c r="E42" s="10">
        <v>15</v>
      </c>
      <c r="F42" s="10">
        <v>7</v>
      </c>
      <c r="G42" s="10">
        <v>22</v>
      </c>
      <c r="H42" s="10">
        <v>132</v>
      </c>
      <c r="I42" s="10">
        <v>57.9</v>
      </c>
    </row>
    <row r="43" spans="1:9" x14ac:dyDescent="0.25">
      <c r="A43" s="5">
        <v>2018</v>
      </c>
      <c r="B43" s="10">
        <v>103</v>
      </c>
      <c r="C43" s="10">
        <v>8</v>
      </c>
      <c r="D43" s="10">
        <v>111</v>
      </c>
      <c r="E43" s="10">
        <v>17</v>
      </c>
      <c r="F43" s="10">
        <v>8</v>
      </c>
      <c r="G43" s="10">
        <v>25</v>
      </c>
      <c r="H43" s="10">
        <v>136</v>
      </c>
      <c r="I43" s="10">
        <v>47.2</v>
      </c>
    </row>
    <row r="44" spans="1:9" x14ac:dyDescent="0.25">
      <c r="A44" s="5">
        <v>2019</v>
      </c>
      <c r="B44" s="10">
        <v>103</v>
      </c>
      <c r="C44" s="10">
        <v>11</v>
      </c>
      <c r="D44" s="10">
        <v>114</v>
      </c>
      <c r="E44" s="10">
        <v>21</v>
      </c>
      <c r="F44" s="10">
        <v>9</v>
      </c>
      <c r="G44" s="10">
        <v>30</v>
      </c>
      <c r="H44" s="10">
        <v>144</v>
      </c>
      <c r="I44" s="10">
        <v>51.4</v>
      </c>
    </row>
    <row r="45" spans="1:9" x14ac:dyDescent="0.25">
      <c r="A45" s="5">
        <v>2020</v>
      </c>
      <c r="B45" s="10">
        <v>97</v>
      </c>
      <c r="C45" s="10">
        <v>13</v>
      </c>
      <c r="D45" s="10">
        <v>110</v>
      </c>
      <c r="E45" s="10">
        <v>20</v>
      </c>
      <c r="F45" s="10">
        <v>4</v>
      </c>
      <c r="G45" s="10">
        <v>24</v>
      </c>
      <c r="H45" s="10">
        <v>134</v>
      </c>
      <c r="I45" s="10">
        <v>56.5</v>
      </c>
    </row>
    <row r="46" spans="1:9" x14ac:dyDescent="0.25">
      <c r="A46" s="5">
        <v>2021</v>
      </c>
      <c r="B46" s="10">
        <v>107</v>
      </c>
      <c r="C46" s="10">
        <v>16</v>
      </c>
      <c r="D46" s="10">
        <v>123</v>
      </c>
      <c r="E46" s="10">
        <v>19</v>
      </c>
      <c r="F46" s="10">
        <v>4</v>
      </c>
      <c r="G46" s="10">
        <v>23</v>
      </c>
      <c r="H46" s="10">
        <v>146</v>
      </c>
      <c r="I46" s="10">
        <v>55.9</v>
      </c>
    </row>
    <row r="47" spans="1:9" x14ac:dyDescent="0.25">
      <c r="A47" s="5">
        <v>2022</v>
      </c>
      <c r="B47" s="10">
        <v>105</v>
      </c>
      <c r="C47" s="10">
        <v>13</v>
      </c>
      <c r="D47" s="10">
        <v>118</v>
      </c>
      <c r="E47" s="10">
        <v>16</v>
      </c>
      <c r="F47" s="10">
        <v>4</v>
      </c>
      <c r="G47" s="10">
        <v>20</v>
      </c>
      <c r="H47" s="10">
        <v>138</v>
      </c>
      <c r="I47" s="10">
        <v>63.5</v>
      </c>
    </row>
    <row r="48" spans="1:9" x14ac:dyDescent="0.25">
      <c r="A48" s="5">
        <v>2023</v>
      </c>
      <c r="B48" s="10">
        <v>100</v>
      </c>
      <c r="C48" s="10">
        <v>16</v>
      </c>
      <c r="D48" s="10">
        <v>116</v>
      </c>
      <c r="E48" s="10">
        <v>17</v>
      </c>
      <c r="F48" s="10">
        <v>3</v>
      </c>
      <c r="G48" s="10">
        <v>20</v>
      </c>
      <c r="H48" s="10">
        <v>136</v>
      </c>
      <c r="I48" s="10">
        <v>68.099999999999994</v>
      </c>
    </row>
    <row r="49" spans="1:9" x14ac:dyDescent="0.25">
      <c r="A49" s="5">
        <v>2024</v>
      </c>
      <c r="B49" s="10">
        <v>87</v>
      </c>
      <c r="C49" s="10">
        <v>11</v>
      </c>
      <c r="D49" s="10">
        <v>98</v>
      </c>
      <c r="E49" s="10">
        <v>8</v>
      </c>
      <c r="F49" s="10">
        <v>0</v>
      </c>
      <c r="G49" s="10">
        <v>8</v>
      </c>
      <c r="H49" s="10">
        <v>106</v>
      </c>
      <c r="I49" s="10">
        <v>77.099999999999994</v>
      </c>
    </row>
    <row r="50" spans="1:9" x14ac:dyDescent="0.25">
      <c r="A50" s="5">
        <v>2025</v>
      </c>
      <c r="B50" s="10">
        <v>66</v>
      </c>
      <c r="C50" s="10">
        <v>9</v>
      </c>
      <c r="D50" s="10">
        <v>75</v>
      </c>
      <c r="E50" s="10">
        <v>11</v>
      </c>
      <c r="F50" s="10">
        <v>2</v>
      </c>
      <c r="G50" s="10">
        <v>13</v>
      </c>
      <c r="H50" s="10">
        <v>88</v>
      </c>
      <c r="I50" s="10">
        <v>40.799999999999997</v>
      </c>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48"/>
  <sheetViews>
    <sheetView workbookViewId="0"/>
  </sheetViews>
  <sheetFormatPr defaultColWidth="11.42578125" defaultRowHeight="15" x14ac:dyDescent="0.25"/>
  <cols>
    <col min="1" max="1" width="27.7109375" customWidth="1"/>
    <col min="2" max="20" width="31.7109375" customWidth="1"/>
  </cols>
  <sheetData>
    <row r="1" spans="1:10" ht="21" customHeight="1" x14ac:dyDescent="0.25">
      <c r="A1" s="1" t="s">
        <v>22</v>
      </c>
    </row>
    <row r="2" spans="1:10" ht="30" customHeight="1" x14ac:dyDescent="0.25">
      <c r="A2" s="8" t="s">
        <v>23</v>
      </c>
    </row>
    <row r="3" spans="1:10" ht="30" customHeight="1" x14ac:dyDescent="0.25">
      <c r="A3" s="4" t="s">
        <v>168</v>
      </c>
      <c r="B3" s="9" t="s">
        <v>207</v>
      </c>
      <c r="C3" s="9" t="s">
        <v>198</v>
      </c>
      <c r="D3" s="9" t="s">
        <v>208</v>
      </c>
      <c r="E3" s="9" t="s">
        <v>209</v>
      </c>
      <c r="F3" s="9" t="s">
        <v>210</v>
      </c>
      <c r="G3" s="9" t="s">
        <v>211</v>
      </c>
      <c r="H3" s="9" t="s">
        <v>212</v>
      </c>
      <c r="I3" s="9" t="s">
        <v>205</v>
      </c>
      <c r="J3" s="9" t="s">
        <v>206</v>
      </c>
    </row>
    <row r="4" spans="1:10" ht="25.5" customHeight="1" x14ac:dyDescent="0.25">
      <c r="A4" s="5">
        <v>1997</v>
      </c>
      <c r="B4" s="10" t="s">
        <v>213</v>
      </c>
      <c r="C4" s="10">
        <v>9</v>
      </c>
      <c r="D4" s="10">
        <v>548</v>
      </c>
      <c r="E4" s="10">
        <v>109</v>
      </c>
      <c r="F4" s="10">
        <v>73</v>
      </c>
      <c r="G4" s="10">
        <v>27</v>
      </c>
      <c r="H4" s="10">
        <v>12</v>
      </c>
      <c r="I4" s="10">
        <v>39</v>
      </c>
      <c r="J4" s="10">
        <v>16.8</v>
      </c>
    </row>
    <row r="5" spans="1:10" x14ac:dyDescent="0.25">
      <c r="A5" s="5">
        <v>1998</v>
      </c>
      <c r="B5" s="10" t="s">
        <v>213</v>
      </c>
      <c r="C5" s="10">
        <v>10</v>
      </c>
      <c r="D5" s="10">
        <v>411</v>
      </c>
      <c r="E5" s="10">
        <v>121</v>
      </c>
      <c r="F5" s="10">
        <v>53.2</v>
      </c>
      <c r="G5" s="10">
        <v>17</v>
      </c>
      <c r="H5" s="10">
        <v>12</v>
      </c>
      <c r="I5" s="10">
        <v>29</v>
      </c>
      <c r="J5" s="10">
        <v>18.3</v>
      </c>
    </row>
    <row r="6" spans="1:10" x14ac:dyDescent="0.25">
      <c r="A6" s="5">
        <v>1999</v>
      </c>
      <c r="B6" s="10" t="s">
        <v>213</v>
      </c>
      <c r="C6" s="10">
        <v>8</v>
      </c>
      <c r="D6" s="10">
        <v>450</v>
      </c>
      <c r="E6" s="10">
        <v>110</v>
      </c>
      <c r="F6" s="10">
        <v>70</v>
      </c>
      <c r="G6" s="10">
        <v>18</v>
      </c>
      <c r="H6" s="10">
        <v>7</v>
      </c>
      <c r="I6" s="10">
        <v>25</v>
      </c>
      <c r="J6" s="10">
        <v>22.4</v>
      </c>
    </row>
    <row r="7" spans="1:10" x14ac:dyDescent="0.25">
      <c r="A7" s="5">
        <v>2000</v>
      </c>
      <c r="B7" s="10" t="s">
        <v>213</v>
      </c>
      <c r="C7" s="10">
        <v>7</v>
      </c>
      <c r="D7" s="10">
        <v>414</v>
      </c>
      <c r="E7" s="10">
        <v>136</v>
      </c>
      <c r="F7" s="10">
        <v>78.599999999999994</v>
      </c>
      <c r="G7" s="10">
        <v>16</v>
      </c>
      <c r="H7" s="10">
        <v>8</v>
      </c>
      <c r="I7" s="10">
        <v>24</v>
      </c>
      <c r="J7" s="10">
        <v>22.9</v>
      </c>
    </row>
    <row r="8" spans="1:10" x14ac:dyDescent="0.25">
      <c r="A8" s="5">
        <v>2001</v>
      </c>
      <c r="B8" s="10" t="s">
        <v>213</v>
      </c>
      <c r="C8" s="10">
        <v>7</v>
      </c>
      <c r="D8" s="10">
        <v>505</v>
      </c>
      <c r="E8" s="10">
        <v>105</v>
      </c>
      <c r="F8" s="10">
        <v>87.1</v>
      </c>
      <c r="G8" s="10">
        <v>14</v>
      </c>
      <c r="H8" s="10">
        <v>5</v>
      </c>
      <c r="I8" s="10">
        <v>19</v>
      </c>
      <c r="J8" s="10">
        <v>32.1</v>
      </c>
    </row>
    <row r="9" spans="1:10" x14ac:dyDescent="0.25">
      <c r="A9" s="5">
        <v>2002</v>
      </c>
      <c r="B9" s="10" t="s">
        <v>213</v>
      </c>
      <c r="C9" s="10">
        <v>7</v>
      </c>
      <c r="D9" s="10">
        <v>473</v>
      </c>
      <c r="E9" s="10">
        <v>106</v>
      </c>
      <c r="F9" s="10">
        <v>82.7</v>
      </c>
      <c r="G9" s="10">
        <v>14</v>
      </c>
      <c r="H9" s="10">
        <v>4</v>
      </c>
      <c r="I9" s="10">
        <v>18</v>
      </c>
      <c r="J9" s="10">
        <v>32.200000000000003</v>
      </c>
    </row>
    <row r="10" spans="1:10" x14ac:dyDescent="0.25">
      <c r="A10" s="5">
        <v>2003</v>
      </c>
      <c r="B10" s="10" t="s">
        <v>213</v>
      </c>
      <c r="C10" s="10">
        <v>6</v>
      </c>
      <c r="D10" s="10">
        <v>918</v>
      </c>
      <c r="E10" s="10">
        <v>116</v>
      </c>
      <c r="F10" s="10">
        <v>172.3</v>
      </c>
      <c r="G10" s="10">
        <v>11</v>
      </c>
      <c r="H10" s="10">
        <v>4</v>
      </c>
      <c r="I10" s="10">
        <v>15</v>
      </c>
      <c r="J10" s="10">
        <v>68.900000000000006</v>
      </c>
    </row>
    <row r="11" spans="1:10" x14ac:dyDescent="0.25">
      <c r="A11" s="5">
        <v>2004</v>
      </c>
      <c r="B11" s="10" t="s">
        <v>213</v>
      </c>
      <c r="C11" s="10">
        <v>10</v>
      </c>
      <c r="D11" s="10">
        <v>601</v>
      </c>
      <c r="E11" s="10">
        <v>117</v>
      </c>
      <c r="F11" s="10">
        <v>71.8</v>
      </c>
      <c r="G11" s="10">
        <v>14</v>
      </c>
      <c r="H11" s="10">
        <v>3</v>
      </c>
      <c r="I11" s="10">
        <v>17</v>
      </c>
      <c r="J11" s="10">
        <v>42.2</v>
      </c>
    </row>
    <row r="12" spans="1:10" x14ac:dyDescent="0.25">
      <c r="A12" s="5">
        <v>2005</v>
      </c>
      <c r="B12" s="10" t="s">
        <v>213</v>
      </c>
      <c r="C12" s="10">
        <v>14</v>
      </c>
      <c r="D12" s="10">
        <v>917</v>
      </c>
      <c r="E12" s="10">
        <v>96</v>
      </c>
      <c r="F12" s="10">
        <v>72.400000000000006</v>
      </c>
      <c r="G12" s="10">
        <v>16</v>
      </c>
      <c r="H12" s="10">
        <v>4</v>
      </c>
      <c r="I12" s="10">
        <v>20</v>
      </c>
      <c r="J12" s="10">
        <v>50.7</v>
      </c>
    </row>
    <row r="13" spans="1:10" x14ac:dyDescent="0.25">
      <c r="A13" s="5">
        <v>2006</v>
      </c>
      <c r="B13" s="10" t="s">
        <v>213</v>
      </c>
      <c r="C13" s="10">
        <v>15</v>
      </c>
      <c r="D13" s="10">
        <v>1378</v>
      </c>
      <c r="E13" s="10">
        <v>105</v>
      </c>
      <c r="F13" s="10">
        <v>98.9</v>
      </c>
      <c r="G13" s="10">
        <v>21</v>
      </c>
      <c r="H13" s="10">
        <v>7</v>
      </c>
      <c r="I13" s="10">
        <v>28</v>
      </c>
      <c r="J13" s="10">
        <v>53</v>
      </c>
    </row>
    <row r="14" spans="1:10" x14ac:dyDescent="0.25">
      <c r="A14" s="5">
        <v>2007</v>
      </c>
      <c r="B14" s="10" t="s">
        <v>213</v>
      </c>
      <c r="C14" s="10">
        <v>13</v>
      </c>
      <c r="D14" s="10">
        <v>1790</v>
      </c>
      <c r="E14" s="10">
        <v>95</v>
      </c>
      <c r="F14" s="10">
        <v>145</v>
      </c>
      <c r="G14" s="10">
        <v>22</v>
      </c>
      <c r="H14" s="10">
        <v>6</v>
      </c>
      <c r="I14" s="10">
        <v>28</v>
      </c>
      <c r="J14" s="10">
        <v>67.3</v>
      </c>
    </row>
    <row r="15" spans="1:10" x14ac:dyDescent="0.25">
      <c r="A15" s="5">
        <v>2008</v>
      </c>
      <c r="B15" s="10" t="s">
        <v>213</v>
      </c>
      <c r="C15" s="10">
        <v>12</v>
      </c>
      <c r="D15" s="10">
        <v>1792</v>
      </c>
      <c r="E15" s="10">
        <v>80</v>
      </c>
      <c r="F15" s="10">
        <v>156</v>
      </c>
      <c r="G15" s="10">
        <v>18</v>
      </c>
      <c r="H15" s="10">
        <v>6</v>
      </c>
      <c r="I15" s="10">
        <v>24</v>
      </c>
      <c r="J15" s="10">
        <v>78</v>
      </c>
    </row>
    <row r="16" spans="1:10" x14ac:dyDescent="0.25">
      <c r="A16" s="5">
        <v>2009</v>
      </c>
      <c r="B16" s="10" t="s">
        <v>213</v>
      </c>
      <c r="C16" s="10">
        <v>10</v>
      </c>
      <c r="D16" s="10">
        <v>996</v>
      </c>
      <c r="E16" s="10">
        <v>90</v>
      </c>
      <c r="F16" s="10">
        <v>108.6</v>
      </c>
      <c r="G16" s="10">
        <v>18</v>
      </c>
      <c r="H16" s="10">
        <v>4</v>
      </c>
      <c r="I16" s="10">
        <v>22</v>
      </c>
      <c r="J16" s="10">
        <v>49.4</v>
      </c>
    </row>
    <row r="17" spans="1:10" x14ac:dyDescent="0.25">
      <c r="A17" s="5">
        <v>2010</v>
      </c>
      <c r="B17" s="10" t="s">
        <v>213</v>
      </c>
      <c r="C17" s="10">
        <v>9</v>
      </c>
      <c r="D17" s="10">
        <v>1084</v>
      </c>
      <c r="E17" s="10">
        <v>67</v>
      </c>
      <c r="F17" s="10">
        <v>127.9</v>
      </c>
      <c r="G17" s="10">
        <v>17</v>
      </c>
      <c r="H17" s="10">
        <v>6</v>
      </c>
      <c r="I17" s="10">
        <v>23</v>
      </c>
      <c r="J17" s="10">
        <v>50</v>
      </c>
    </row>
    <row r="18" spans="1:10" x14ac:dyDescent="0.25">
      <c r="A18" s="5">
        <v>2011</v>
      </c>
      <c r="B18" s="10" t="s">
        <v>213</v>
      </c>
      <c r="C18" s="10">
        <v>7</v>
      </c>
      <c r="D18" s="10">
        <v>104</v>
      </c>
      <c r="E18" s="10">
        <v>55</v>
      </c>
      <c r="F18" s="10">
        <v>22.7</v>
      </c>
      <c r="G18" s="10">
        <v>2</v>
      </c>
      <c r="H18" s="10">
        <v>3</v>
      </c>
      <c r="I18" s="10">
        <v>5</v>
      </c>
      <c r="J18" s="10">
        <v>31.8</v>
      </c>
    </row>
    <row r="19" spans="1:10" x14ac:dyDescent="0.25">
      <c r="A19" s="5">
        <v>2012</v>
      </c>
      <c r="B19" s="10" t="s">
        <v>213</v>
      </c>
      <c r="C19" s="10">
        <v>7</v>
      </c>
      <c r="D19" s="10">
        <v>3</v>
      </c>
      <c r="E19" s="10">
        <v>39</v>
      </c>
      <c r="F19" s="10">
        <v>6</v>
      </c>
      <c r="G19" s="10">
        <v>7</v>
      </c>
      <c r="H19" s="10">
        <v>5</v>
      </c>
      <c r="I19" s="10">
        <v>12</v>
      </c>
      <c r="J19" s="10">
        <v>3.5</v>
      </c>
    </row>
    <row r="20" spans="1:10" x14ac:dyDescent="0.25">
      <c r="A20" s="5">
        <v>2013</v>
      </c>
      <c r="B20" s="10" t="s">
        <v>213</v>
      </c>
      <c r="C20" s="10">
        <v>6</v>
      </c>
      <c r="D20" s="10">
        <v>5</v>
      </c>
      <c r="E20" s="10">
        <v>36</v>
      </c>
      <c r="F20" s="10">
        <v>6.8</v>
      </c>
      <c r="G20" s="10">
        <v>2</v>
      </c>
      <c r="H20" s="10">
        <v>2</v>
      </c>
      <c r="I20" s="10">
        <v>4</v>
      </c>
      <c r="J20" s="10">
        <v>10.3</v>
      </c>
    </row>
    <row r="21" spans="1:10" x14ac:dyDescent="0.25">
      <c r="A21" s="5">
        <v>2014</v>
      </c>
      <c r="B21" s="10" t="s">
        <v>213</v>
      </c>
      <c r="C21" s="10">
        <v>6</v>
      </c>
      <c r="D21" s="10">
        <v>5</v>
      </c>
      <c r="E21" s="10">
        <v>40</v>
      </c>
      <c r="F21" s="10">
        <v>7.5</v>
      </c>
      <c r="G21" s="10">
        <v>9</v>
      </c>
      <c r="H21" s="10">
        <v>2</v>
      </c>
      <c r="I21" s="10">
        <v>11</v>
      </c>
      <c r="J21" s="10">
        <v>4.0999999999999996</v>
      </c>
    </row>
    <row r="22" spans="1:10" x14ac:dyDescent="0.25">
      <c r="A22" s="5">
        <v>2015</v>
      </c>
      <c r="B22" s="10" t="s">
        <v>213</v>
      </c>
      <c r="C22" s="10">
        <v>6</v>
      </c>
      <c r="D22" s="10">
        <v>2</v>
      </c>
      <c r="E22" s="10">
        <v>26</v>
      </c>
      <c r="F22" s="10">
        <v>4.7</v>
      </c>
      <c r="G22" s="10">
        <v>7</v>
      </c>
      <c r="H22" s="10">
        <v>2</v>
      </c>
      <c r="I22" s="10">
        <v>9</v>
      </c>
      <c r="J22" s="10">
        <v>3.1</v>
      </c>
    </row>
    <row r="23" spans="1:10" x14ac:dyDescent="0.25">
      <c r="A23" s="5">
        <v>2016</v>
      </c>
      <c r="B23" s="10" t="s">
        <v>213</v>
      </c>
      <c r="C23" s="10">
        <v>3</v>
      </c>
      <c r="D23" s="10">
        <v>3</v>
      </c>
      <c r="E23" s="10">
        <v>30</v>
      </c>
      <c r="F23" s="10">
        <v>11</v>
      </c>
      <c r="G23" s="10">
        <v>2</v>
      </c>
      <c r="H23" s="10">
        <v>1</v>
      </c>
      <c r="I23" s="10">
        <v>3</v>
      </c>
      <c r="J23" s="10">
        <v>11</v>
      </c>
    </row>
    <row r="24" spans="1:10" x14ac:dyDescent="0.25">
      <c r="A24" s="5">
        <v>2017</v>
      </c>
      <c r="B24" s="10" t="s">
        <v>213</v>
      </c>
      <c r="C24" s="10">
        <v>4</v>
      </c>
      <c r="D24" s="10">
        <v>2</v>
      </c>
      <c r="E24" s="10">
        <v>31</v>
      </c>
      <c r="F24" s="10">
        <v>8.3000000000000007</v>
      </c>
      <c r="G24" s="10">
        <v>4</v>
      </c>
      <c r="H24" s="10">
        <v>2</v>
      </c>
      <c r="I24" s="10">
        <v>6</v>
      </c>
      <c r="J24" s="10">
        <v>5.5</v>
      </c>
    </row>
    <row r="25" spans="1:10" x14ac:dyDescent="0.25">
      <c r="A25" s="5">
        <v>2018</v>
      </c>
      <c r="B25" s="10" t="s">
        <v>213</v>
      </c>
      <c r="C25" s="10">
        <v>13</v>
      </c>
      <c r="D25" s="10">
        <v>57</v>
      </c>
      <c r="E25" s="10">
        <v>25</v>
      </c>
      <c r="F25" s="10">
        <v>6.3</v>
      </c>
      <c r="G25" s="10">
        <v>5</v>
      </c>
      <c r="H25" s="10">
        <v>5</v>
      </c>
      <c r="I25" s="10">
        <v>10</v>
      </c>
      <c r="J25" s="10">
        <v>8.1999999999999993</v>
      </c>
    </row>
    <row r="26" spans="1:10" x14ac:dyDescent="0.25">
      <c r="A26" s="5">
        <v>2019</v>
      </c>
      <c r="B26" s="10" t="s">
        <v>213</v>
      </c>
      <c r="C26" s="10">
        <v>13</v>
      </c>
      <c r="D26" s="10">
        <v>122</v>
      </c>
      <c r="E26" s="10">
        <v>29</v>
      </c>
      <c r="F26" s="10">
        <v>11.6</v>
      </c>
      <c r="G26" s="10">
        <v>5</v>
      </c>
      <c r="H26" s="10">
        <v>7</v>
      </c>
      <c r="I26" s="10">
        <v>12</v>
      </c>
      <c r="J26" s="10">
        <v>12.6</v>
      </c>
    </row>
    <row r="27" spans="1:10" x14ac:dyDescent="0.25">
      <c r="A27" s="5">
        <v>2020</v>
      </c>
      <c r="B27" s="10" t="s">
        <v>213</v>
      </c>
      <c r="C27" s="10">
        <v>12</v>
      </c>
      <c r="D27" s="10">
        <v>282</v>
      </c>
      <c r="E27" s="10">
        <v>29</v>
      </c>
      <c r="F27" s="10">
        <v>25.9</v>
      </c>
      <c r="G27" s="10">
        <v>10</v>
      </c>
      <c r="H27" s="10">
        <v>4</v>
      </c>
      <c r="I27" s="10">
        <v>14</v>
      </c>
      <c r="J27" s="10">
        <v>22.2</v>
      </c>
    </row>
    <row r="28" spans="1:10" x14ac:dyDescent="0.25">
      <c r="A28" s="5">
        <v>2021</v>
      </c>
      <c r="B28" s="10" t="s">
        <v>213</v>
      </c>
      <c r="C28" s="10">
        <v>10</v>
      </c>
      <c r="D28" s="10">
        <v>454</v>
      </c>
      <c r="E28" s="10">
        <v>33</v>
      </c>
      <c r="F28" s="10">
        <v>48.6</v>
      </c>
      <c r="G28" s="10">
        <v>13</v>
      </c>
      <c r="H28" s="10">
        <v>4</v>
      </c>
      <c r="I28" s="10">
        <v>17</v>
      </c>
      <c r="J28" s="10">
        <v>28.6</v>
      </c>
    </row>
    <row r="29" spans="1:10" x14ac:dyDescent="0.25">
      <c r="A29" s="5">
        <v>2022</v>
      </c>
      <c r="B29" s="10" t="s">
        <v>213</v>
      </c>
      <c r="C29" s="10">
        <v>8</v>
      </c>
      <c r="D29" s="10">
        <v>1120</v>
      </c>
      <c r="E29" s="10">
        <v>33</v>
      </c>
      <c r="F29" s="10">
        <v>144.1</v>
      </c>
      <c r="G29" s="10">
        <v>9</v>
      </c>
      <c r="H29" s="10">
        <v>2</v>
      </c>
      <c r="I29" s="10">
        <v>11</v>
      </c>
      <c r="J29" s="10">
        <v>104.8</v>
      </c>
    </row>
    <row r="30" spans="1:10" x14ac:dyDescent="0.25">
      <c r="A30" s="5">
        <v>2023</v>
      </c>
      <c r="B30" s="10" t="s">
        <v>213</v>
      </c>
      <c r="C30" s="10">
        <v>8</v>
      </c>
      <c r="D30" s="10">
        <v>156</v>
      </c>
      <c r="E30" s="10">
        <v>35</v>
      </c>
      <c r="F30" s="10">
        <v>23.9</v>
      </c>
      <c r="G30" s="10">
        <v>9</v>
      </c>
      <c r="H30" s="10">
        <v>3</v>
      </c>
      <c r="I30" s="10">
        <v>12</v>
      </c>
      <c r="J30" s="10">
        <v>15.9</v>
      </c>
    </row>
    <row r="31" spans="1:10" x14ac:dyDescent="0.25">
      <c r="A31" s="5">
        <v>2024</v>
      </c>
      <c r="B31" s="10" t="s">
        <v>213</v>
      </c>
      <c r="C31" s="10">
        <v>10</v>
      </c>
      <c r="D31" s="10">
        <v>3222</v>
      </c>
      <c r="E31" s="10">
        <v>37</v>
      </c>
      <c r="F31" s="10">
        <v>325.89999999999998</v>
      </c>
      <c r="G31" s="10">
        <v>8</v>
      </c>
      <c r="H31" s="10">
        <v>1</v>
      </c>
      <c r="I31" s="10">
        <v>9</v>
      </c>
      <c r="J31" s="10">
        <v>362.1</v>
      </c>
    </row>
    <row r="32" spans="1:10" x14ac:dyDescent="0.25">
      <c r="A32" s="5">
        <v>2025</v>
      </c>
      <c r="B32" s="10" t="s">
        <v>213</v>
      </c>
      <c r="C32" s="10">
        <v>6</v>
      </c>
      <c r="D32" s="10">
        <v>657</v>
      </c>
      <c r="E32" s="10">
        <v>38</v>
      </c>
      <c r="F32" s="10">
        <v>115.9</v>
      </c>
      <c r="G32" s="10">
        <v>18</v>
      </c>
      <c r="H32" s="10">
        <v>1</v>
      </c>
      <c r="I32" s="10">
        <v>19</v>
      </c>
      <c r="J32" s="10">
        <v>36.6</v>
      </c>
    </row>
    <row r="33" spans="1:10" x14ac:dyDescent="0.25">
      <c r="A33" s="5">
        <v>1997</v>
      </c>
      <c r="B33" s="10" t="s">
        <v>214</v>
      </c>
      <c r="C33" s="10">
        <v>17</v>
      </c>
      <c r="D33" s="10">
        <v>1015</v>
      </c>
      <c r="E33" s="10">
        <v>316</v>
      </c>
      <c r="F33" s="10">
        <v>78.3</v>
      </c>
      <c r="G33" s="10">
        <v>30</v>
      </c>
      <c r="H33" s="10">
        <v>14</v>
      </c>
      <c r="I33" s="10">
        <v>44</v>
      </c>
      <c r="J33" s="10">
        <v>30.3</v>
      </c>
    </row>
    <row r="34" spans="1:10" x14ac:dyDescent="0.25">
      <c r="A34" s="5">
        <v>1998</v>
      </c>
      <c r="B34" s="10" t="s">
        <v>214</v>
      </c>
      <c r="C34" s="10">
        <v>21</v>
      </c>
      <c r="D34" s="10">
        <v>1069</v>
      </c>
      <c r="E34" s="10">
        <v>310</v>
      </c>
      <c r="F34" s="10">
        <v>65.7</v>
      </c>
      <c r="G34" s="10">
        <v>39</v>
      </c>
      <c r="H34" s="10">
        <v>11</v>
      </c>
      <c r="I34" s="10">
        <v>50</v>
      </c>
      <c r="J34" s="10">
        <v>27.6</v>
      </c>
    </row>
    <row r="35" spans="1:10" x14ac:dyDescent="0.25">
      <c r="A35" s="5">
        <v>1999</v>
      </c>
      <c r="B35" s="10" t="s">
        <v>214</v>
      </c>
      <c r="C35" s="10">
        <v>18</v>
      </c>
      <c r="D35" s="10">
        <v>1059</v>
      </c>
      <c r="E35" s="10">
        <v>297</v>
      </c>
      <c r="F35" s="10">
        <v>75.3</v>
      </c>
      <c r="G35" s="10">
        <v>42</v>
      </c>
      <c r="H35" s="10">
        <v>14</v>
      </c>
      <c r="I35" s="10">
        <v>56</v>
      </c>
      <c r="J35" s="10">
        <v>24.2</v>
      </c>
    </row>
    <row r="36" spans="1:10" x14ac:dyDescent="0.25">
      <c r="A36" s="5">
        <v>2000</v>
      </c>
      <c r="B36" s="10" t="s">
        <v>214</v>
      </c>
      <c r="C36" s="10">
        <v>19</v>
      </c>
      <c r="D36" s="10">
        <v>975</v>
      </c>
      <c r="E36" s="10">
        <v>305</v>
      </c>
      <c r="F36" s="10">
        <v>67.400000000000006</v>
      </c>
      <c r="G36" s="10">
        <v>40</v>
      </c>
      <c r="H36" s="10">
        <v>16</v>
      </c>
      <c r="I36" s="10">
        <v>56</v>
      </c>
      <c r="J36" s="10">
        <v>22.9</v>
      </c>
    </row>
    <row r="37" spans="1:10" x14ac:dyDescent="0.25">
      <c r="A37" s="5">
        <v>2001</v>
      </c>
      <c r="B37" s="10" t="s">
        <v>214</v>
      </c>
      <c r="C37" s="10">
        <v>18</v>
      </c>
      <c r="D37" s="10">
        <v>972</v>
      </c>
      <c r="E37" s="10">
        <v>335</v>
      </c>
      <c r="F37" s="10">
        <v>72.599999999999994</v>
      </c>
      <c r="G37" s="10">
        <v>45</v>
      </c>
      <c r="H37" s="10">
        <v>12</v>
      </c>
      <c r="I37" s="10">
        <v>57</v>
      </c>
      <c r="J37" s="10">
        <v>22.9</v>
      </c>
    </row>
    <row r="38" spans="1:10" x14ac:dyDescent="0.25">
      <c r="A38" s="5">
        <v>2002</v>
      </c>
      <c r="B38" s="10" t="s">
        <v>214</v>
      </c>
      <c r="C38" s="10">
        <v>19</v>
      </c>
      <c r="D38" s="10">
        <v>1472</v>
      </c>
      <c r="E38" s="10">
        <v>375</v>
      </c>
      <c r="F38" s="10">
        <v>97.2</v>
      </c>
      <c r="G38" s="10">
        <v>39</v>
      </c>
      <c r="H38" s="10">
        <v>17</v>
      </c>
      <c r="I38" s="10">
        <v>56</v>
      </c>
      <c r="J38" s="10">
        <v>33</v>
      </c>
    </row>
    <row r="39" spans="1:10" x14ac:dyDescent="0.25">
      <c r="A39" s="5">
        <v>2003</v>
      </c>
      <c r="B39" s="10" t="s">
        <v>214</v>
      </c>
      <c r="C39" s="10">
        <v>19</v>
      </c>
      <c r="D39" s="10">
        <v>1383</v>
      </c>
      <c r="E39" s="10">
        <v>366</v>
      </c>
      <c r="F39" s="10">
        <v>92.1</v>
      </c>
      <c r="G39" s="10">
        <v>35</v>
      </c>
      <c r="H39" s="10">
        <v>15</v>
      </c>
      <c r="I39" s="10">
        <v>50</v>
      </c>
      <c r="J39" s="10">
        <v>35</v>
      </c>
    </row>
    <row r="40" spans="1:10" x14ac:dyDescent="0.25">
      <c r="A40" s="5">
        <v>2004</v>
      </c>
      <c r="B40" s="10" t="s">
        <v>214</v>
      </c>
      <c r="C40" s="10">
        <v>18</v>
      </c>
      <c r="D40" s="10">
        <v>1382</v>
      </c>
      <c r="E40" s="10">
        <v>367</v>
      </c>
      <c r="F40" s="10">
        <v>97.2</v>
      </c>
      <c r="G40" s="10">
        <v>39</v>
      </c>
      <c r="H40" s="10">
        <v>14</v>
      </c>
      <c r="I40" s="10">
        <v>53</v>
      </c>
      <c r="J40" s="10">
        <v>33</v>
      </c>
    </row>
    <row r="41" spans="1:10" x14ac:dyDescent="0.25">
      <c r="A41" s="5">
        <v>2005</v>
      </c>
      <c r="B41" s="10" t="s">
        <v>214</v>
      </c>
      <c r="C41" s="10">
        <v>19</v>
      </c>
      <c r="D41" s="10">
        <v>1516</v>
      </c>
      <c r="E41" s="10">
        <v>294</v>
      </c>
      <c r="F41" s="10">
        <v>95.3</v>
      </c>
      <c r="G41" s="10">
        <v>34</v>
      </c>
      <c r="H41" s="10">
        <v>8</v>
      </c>
      <c r="I41" s="10">
        <v>42</v>
      </c>
      <c r="J41" s="10">
        <v>43.1</v>
      </c>
    </row>
    <row r="42" spans="1:10" x14ac:dyDescent="0.25">
      <c r="A42" s="5">
        <v>2006</v>
      </c>
      <c r="B42" s="10" t="s">
        <v>214</v>
      </c>
      <c r="C42" s="10">
        <v>18</v>
      </c>
      <c r="D42" s="10">
        <v>1354</v>
      </c>
      <c r="E42" s="10">
        <v>302</v>
      </c>
      <c r="F42" s="10">
        <v>92</v>
      </c>
      <c r="G42" s="10">
        <v>36</v>
      </c>
      <c r="H42" s="10">
        <v>9</v>
      </c>
      <c r="I42" s="10">
        <v>45</v>
      </c>
      <c r="J42" s="10">
        <v>36.799999999999997</v>
      </c>
    </row>
    <row r="43" spans="1:10" x14ac:dyDescent="0.25">
      <c r="A43" s="5">
        <v>2007</v>
      </c>
      <c r="B43" s="10" t="s">
        <v>214</v>
      </c>
      <c r="C43" s="10">
        <v>18</v>
      </c>
      <c r="D43" s="10">
        <v>1443</v>
      </c>
      <c r="E43" s="10">
        <v>332</v>
      </c>
      <c r="F43" s="10">
        <v>98.6</v>
      </c>
      <c r="G43" s="10">
        <v>34</v>
      </c>
      <c r="H43" s="10">
        <v>8</v>
      </c>
      <c r="I43" s="10">
        <v>42</v>
      </c>
      <c r="J43" s="10">
        <v>42.3</v>
      </c>
    </row>
    <row r="44" spans="1:10" x14ac:dyDescent="0.25">
      <c r="A44" s="5">
        <v>2008</v>
      </c>
      <c r="B44" s="10" t="s">
        <v>214</v>
      </c>
      <c r="C44" s="10">
        <v>18</v>
      </c>
      <c r="D44" s="10">
        <v>1485</v>
      </c>
      <c r="E44" s="10">
        <v>358</v>
      </c>
      <c r="F44" s="10">
        <v>102.4</v>
      </c>
      <c r="G44" s="10">
        <v>36</v>
      </c>
      <c r="H44" s="10">
        <v>13</v>
      </c>
      <c r="I44" s="10">
        <v>49</v>
      </c>
      <c r="J44" s="10">
        <v>37.6</v>
      </c>
    </row>
    <row r="45" spans="1:10" x14ac:dyDescent="0.25">
      <c r="A45" s="5">
        <v>2009</v>
      </c>
      <c r="B45" s="10" t="s">
        <v>214</v>
      </c>
      <c r="C45" s="10">
        <v>16</v>
      </c>
      <c r="D45" s="10">
        <v>925</v>
      </c>
      <c r="E45" s="10">
        <v>316</v>
      </c>
      <c r="F45" s="10">
        <v>77.599999999999994</v>
      </c>
      <c r="G45" s="10">
        <v>36</v>
      </c>
      <c r="H45" s="10">
        <v>11</v>
      </c>
      <c r="I45" s="10">
        <v>47</v>
      </c>
      <c r="J45" s="10">
        <v>26.4</v>
      </c>
    </row>
    <row r="46" spans="1:10" x14ac:dyDescent="0.25">
      <c r="A46" s="5">
        <v>2010</v>
      </c>
      <c r="B46" s="10" t="s">
        <v>214</v>
      </c>
      <c r="C46" s="10">
        <v>15</v>
      </c>
      <c r="D46" s="10">
        <v>842</v>
      </c>
      <c r="E46" s="10">
        <v>245</v>
      </c>
      <c r="F46" s="10">
        <v>72.5</v>
      </c>
      <c r="G46" s="10">
        <v>30</v>
      </c>
      <c r="H46" s="10">
        <v>6</v>
      </c>
      <c r="I46" s="10">
        <v>36</v>
      </c>
      <c r="J46" s="10">
        <v>30.2</v>
      </c>
    </row>
    <row r="47" spans="1:10" x14ac:dyDescent="0.25">
      <c r="A47" s="5">
        <v>2011</v>
      </c>
      <c r="B47" s="10" t="s">
        <v>214</v>
      </c>
      <c r="C47" s="10">
        <v>15</v>
      </c>
      <c r="D47" s="10">
        <v>986</v>
      </c>
      <c r="E47" s="10">
        <v>232</v>
      </c>
      <c r="F47" s="10">
        <v>81.2</v>
      </c>
      <c r="G47" s="10">
        <v>39</v>
      </c>
      <c r="H47" s="10">
        <v>3</v>
      </c>
      <c r="I47" s="10">
        <v>42</v>
      </c>
      <c r="J47" s="10">
        <v>29</v>
      </c>
    </row>
    <row r="48" spans="1:10" x14ac:dyDescent="0.25">
      <c r="A48" s="5">
        <v>2012</v>
      </c>
      <c r="B48" s="10" t="s">
        <v>214</v>
      </c>
      <c r="C48" s="10">
        <v>15</v>
      </c>
      <c r="D48" s="10">
        <v>821</v>
      </c>
      <c r="E48" s="10">
        <v>236</v>
      </c>
      <c r="F48" s="10">
        <v>70.5</v>
      </c>
      <c r="G48" s="10">
        <v>24</v>
      </c>
      <c r="H48" s="10">
        <v>8</v>
      </c>
      <c r="I48" s="10">
        <v>32</v>
      </c>
      <c r="J48" s="10">
        <v>33</v>
      </c>
    </row>
    <row r="49" spans="1:10" x14ac:dyDescent="0.25">
      <c r="A49" s="5">
        <v>2013</v>
      </c>
      <c r="B49" s="10" t="s">
        <v>214</v>
      </c>
      <c r="C49" s="10">
        <v>14</v>
      </c>
      <c r="D49" s="10">
        <v>881</v>
      </c>
      <c r="E49" s="10">
        <v>248</v>
      </c>
      <c r="F49" s="10">
        <v>80.599999999999994</v>
      </c>
      <c r="G49" s="10">
        <v>32</v>
      </c>
      <c r="H49" s="10">
        <v>6</v>
      </c>
      <c r="I49" s="10">
        <v>38</v>
      </c>
      <c r="J49" s="10">
        <v>29.7</v>
      </c>
    </row>
    <row r="50" spans="1:10" x14ac:dyDescent="0.25">
      <c r="A50" s="5">
        <v>2014</v>
      </c>
      <c r="B50" s="10" t="s">
        <v>214</v>
      </c>
      <c r="C50" s="10">
        <v>13</v>
      </c>
      <c r="D50" s="10">
        <v>1070</v>
      </c>
      <c r="E50" s="10">
        <v>215</v>
      </c>
      <c r="F50" s="10">
        <v>98.8</v>
      </c>
      <c r="G50" s="10">
        <v>30</v>
      </c>
      <c r="H50" s="10">
        <v>7</v>
      </c>
      <c r="I50" s="10">
        <v>37</v>
      </c>
      <c r="J50" s="10">
        <v>34.700000000000003</v>
      </c>
    </row>
    <row r="51" spans="1:10" x14ac:dyDescent="0.25">
      <c r="A51" s="5">
        <v>2015</v>
      </c>
      <c r="B51" s="10" t="s">
        <v>214</v>
      </c>
      <c r="C51" s="10">
        <v>12</v>
      </c>
      <c r="D51" s="10">
        <v>962</v>
      </c>
      <c r="E51" s="10">
        <v>255</v>
      </c>
      <c r="F51" s="10">
        <v>101.4</v>
      </c>
      <c r="G51" s="10">
        <v>38</v>
      </c>
      <c r="H51" s="10">
        <v>5</v>
      </c>
      <c r="I51" s="10">
        <v>43</v>
      </c>
      <c r="J51" s="10">
        <v>28.3</v>
      </c>
    </row>
    <row r="52" spans="1:10" x14ac:dyDescent="0.25">
      <c r="A52" s="5">
        <v>2016</v>
      </c>
      <c r="B52" s="10" t="s">
        <v>214</v>
      </c>
      <c r="C52" s="10">
        <v>13</v>
      </c>
      <c r="D52" s="10">
        <v>1131</v>
      </c>
      <c r="E52" s="10">
        <v>332</v>
      </c>
      <c r="F52" s="10">
        <v>112.5</v>
      </c>
      <c r="G52" s="10">
        <v>38</v>
      </c>
      <c r="H52" s="10">
        <v>6</v>
      </c>
      <c r="I52" s="10">
        <v>44</v>
      </c>
      <c r="J52" s="10">
        <v>33.299999999999997</v>
      </c>
    </row>
    <row r="53" spans="1:10" x14ac:dyDescent="0.25">
      <c r="A53" s="5">
        <v>2017</v>
      </c>
      <c r="B53" s="10" t="s">
        <v>214</v>
      </c>
      <c r="C53" s="10">
        <v>13</v>
      </c>
      <c r="D53" s="10">
        <v>1032</v>
      </c>
      <c r="E53" s="10">
        <v>333</v>
      </c>
      <c r="F53" s="10">
        <v>105</v>
      </c>
      <c r="G53" s="10">
        <v>38</v>
      </c>
      <c r="H53" s="10">
        <v>7</v>
      </c>
      <c r="I53" s="10">
        <v>45</v>
      </c>
      <c r="J53" s="10">
        <v>30.3</v>
      </c>
    </row>
    <row r="54" spans="1:10" x14ac:dyDescent="0.25">
      <c r="A54" s="5">
        <v>2018</v>
      </c>
      <c r="B54" s="10" t="s">
        <v>214</v>
      </c>
      <c r="C54" s="10">
        <v>13</v>
      </c>
      <c r="D54" s="10">
        <v>1048</v>
      </c>
      <c r="E54" s="10">
        <v>268</v>
      </c>
      <c r="F54" s="10">
        <v>101.2</v>
      </c>
      <c r="G54" s="10">
        <v>32</v>
      </c>
      <c r="H54" s="10">
        <v>8</v>
      </c>
      <c r="I54" s="10">
        <v>40</v>
      </c>
      <c r="J54" s="10">
        <v>32.9</v>
      </c>
    </row>
    <row r="55" spans="1:10" x14ac:dyDescent="0.25">
      <c r="A55" s="5">
        <v>2019</v>
      </c>
      <c r="B55" s="10" t="s">
        <v>214</v>
      </c>
      <c r="C55" s="10">
        <v>13</v>
      </c>
      <c r="D55" s="10">
        <v>1030</v>
      </c>
      <c r="E55" s="10">
        <v>232</v>
      </c>
      <c r="F55" s="10">
        <v>97.1</v>
      </c>
      <c r="G55" s="10">
        <v>33</v>
      </c>
      <c r="H55" s="10">
        <v>10</v>
      </c>
      <c r="I55" s="10">
        <v>43</v>
      </c>
      <c r="J55" s="10">
        <v>29.3</v>
      </c>
    </row>
    <row r="56" spans="1:10" x14ac:dyDescent="0.25">
      <c r="A56" s="5">
        <v>2020</v>
      </c>
      <c r="B56" s="10" t="s">
        <v>214</v>
      </c>
      <c r="C56" s="10">
        <v>12</v>
      </c>
      <c r="D56" s="10">
        <v>935</v>
      </c>
      <c r="E56" s="10">
        <v>261</v>
      </c>
      <c r="F56" s="10">
        <v>99.7</v>
      </c>
      <c r="G56" s="10">
        <v>27</v>
      </c>
      <c r="H56" s="10">
        <v>10</v>
      </c>
      <c r="I56" s="10">
        <v>37</v>
      </c>
      <c r="J56" s="10">
        <v>32.299999999999997</v>
      </c>
    </row>
    <row r="57" spans="1:10" x14ac:dyDescent="0.25">
      <c r="A57" s="5">
        <v>2021</v>
      </c>
      <c r="B57" s="10" t="s">
        <v>214</v>
      </c>
      <c r="C57" s="10">
        <v>11</v>
      </c>
      <c r="D57" s="10">
        <v>515</v>
      </c>
      <c r="E57" s="10">
        <v>266</v>
      </c>
      <c r="F57" s="10">
        <v>71</v>
      </c>
      <c r="G57" s="10">
        <v>33</v>
      </c>
      <c r="H57" s="10">
        <v>11</v>
      </c>
      <c r="I57" s="10">
        <v>44</v>
      </c>
      <c r="J57" s="10">
        <v>17.600000000000001</v>
      </c>
    </row>
    <row r="58" spans="1:10" x14ac:dyDescent="0.25">
      <c r="A58" s="5">
        <v>2022</v>
      </c>
      <c r="B58" s="10" t="s">
        <v>214</v>
      </c>
      <c r="C58" s="10">
        <v>12</v>
      </c>
      <c r="D58" s="10">
        <v>935</v>
      </c>
      <c r="E58" s="10">
        <v>256</v>
      </c>
      <c r="F58" s="10">
        <v>99.3</v>
      </c>
      <c r="G58" s="10">
        <v>35</v>
      </c>
      <c r="H58" s="10">
        <v>9</v>
      </c>
      <c r="I58" s="10">
        <v>44</v>
      </c>
      <c r="J58" s="10">
        <v>27.1</v>
      </c>
    </row>
    <row r="59" spans="1:10" x14ac:dyDescent="0.25">
      <c r="A59" s="5">
        <v>2023</v>
      </c>
      <c r="B59" s="10" t="s">
        <v>214</v>
      </c>
      <c r="C59" s="10">
        <v>11</v>
      </c>
      <c r="D59" s="10">
        <v>777</v>
      </c>
      <c r="E59" s="10">
        <v>196</v>
      </c>
      <c r="F59" s="10">
        <v>88.5</v>
      </c>
      <c r="G59" s="10">
        <v>40</v>
      </c>
      <c r="H59" s="10">
        <v>9</v>
      </c>
      <c r="I59" s="10">
        <v>49</v>
      </c>
      <c r="J59" s="10">
        <v>19.899999999999999</v>
      </c>
    </row>
    <row r="60" spans="1:10" x14ac:dyDescent="0.25">
      <c r="A60" s="5">
        <v>2024</v>
      </c>
      <c r="B60" s="10" t="s">
        <v>214</v>
      </c>
      <c r="C60" s="10">
        <v>9</v>
      </c>
      <c r="D60" s="10">
        <v>734</v>
      </c>
      <c r="E60" s="10">
        <v>167</v>
      </c>
      <c r="F60" s="10">
        <v>100.1</v>
      </c>
      <c r="G60" s="10">
        <v>28</v>
      </c>
      <c r="H60" s="10">
        <v>4</v>
      </c>
      <c r="I60" s="10">
        <v>32</v>
      </c>
      <c r="J60" s="10">
        <v>28.2</v>
      </c>
    </row>
    <row r="61" spans="1:10" x14ac:dyDescent="0.25">
      <c r="A61" s="5">
        <v>2025</v>
      </c>
      <c r="B61" s="10" t="s">
        <v>214</v>
      </c>
      <c r="C61" s="10">
        <v>8</v>
      </c>
      <c r="D61" s="10">
        <v>925</v>
      </c>
      <c r="E61" s="10">
        <v>188</v>
      </c>
      <c r="F61" s="10">
        <v>139.1</v>
      </c>
      <c r="G61" s="10">
        <v>18</v>
      </c>
      <c r="H61" s="10">
        <v>5</v>
      </c>
      <c r="I61" s="10">
        <v>23</v>
      </c>
      <c r="J61" s="10">
        <v>48.4</v>
      </c>
    </row>
    <row r="62" spans="1:10" x14ac:dyDescent="0.25">
      <c r="A62" s="5">
        <v>1997</v>
      </c>
      <c r="B62" s="10" t="s">
        <v>215</v>
      </c>
      <c r="C62" s="10">
        <v>16</v>
      </c>
      <c r="D62" s="10">
        <v>1273</v>
      </c>
      <c r="E62" s="10">
        <v>128</v>
      </c>
      <c r="F62" s="10">
        <v>87.6</v>
      </c>
      <c r="G62" s="10">
        <v>28</v>
      </c>
      <c r="H62" s="10">
        <v>9</v>
      </c>
      <c r="I62" s="10">
        <v>37</v>
      </c>
      <c r="J62" s="10">
        <v>37.9</v>
      </c>
    </row>
    <row r="63" spans="1:10" x14ac:dyDescent="0.25">
      <c r="A63" s="5">
        <v>1998</v>
      </c>
      <c r="B63" s="10" t="s">
        <v>215</v>
      </c>
      <c r="C63" s="10">
        <v>20</v>
      </c>
      <c r="D63" s="10">
        <v>1503</v>
      </c>
      <c r="E63" s="10">
        <v>142</v>
      </c>
      <c r="F63" s="10">
        <v>82.2</v>
      </c>
      <c r="G63" s="10">
        <v>45</v>
      </c>
      <c r="H63" s="10">
        <v>14</v>
      </c>
      <c r="I63" s="10">
        <v>59</v>
      </c>
      <c r="J63" s="10">
        <v>27.9</v>
      </c>
    </row>
    <row r="64" spans="1:10" x14ac:dyDescent="0.25">
      <c r="A64" s="5">
        <v>1999</v>
      </c>
      <c r="B64" s="10" t="s">
        <v>215</v>
      </c>
      <c r="C64" s="10">
        <v>22</v>
      </c>
      <c r="D64" s="10">
        <v>2239</v>
      </c>
      <c r="E64" s="10">
        <v>140</v>
      </c>
      <c r="F64" s="10">
        <v>108.1</v>
      </c>
      <c r="G64" s="10">
        <v>34</v>
      </c>
      <c r="H64" s="10">
        <v>19</v>
      </c>
      <c r="I64" s="10">
        <v>53</v>
      </c>
      <c r="J64" s="10">
        <v>44.9</v>
      </c>
    </row>
    <row r="65" spans="1:10" x14ac:dyDescent="0.25">
      <c r="A65" s="5">
        <v>2000</v>
      </c>
      <c r="B65" s="10" t="s">
        <v>215</v>
      </c>
      <c r="C65" s="10">
        <v>17</v>
      </c>
      <c r="D65" s="10">
        <v>2134</v>
      </c>
      <c r="E65" s="10">
        <v>128</v>
      </c>
      <c r="F65" s="10">
        <v>133.1</v>
      </c>
      <c r="G65" s="10">
        <v>39</v>
      </c>
      <c r="H65" s="10">
        <v>13</v>
      </c>
      <c r="I65" s="10">
        <v>52</v>
      </c>
      <c r="J65" s="10">
        <v>43.5</v>
      </c>
    </row>
    <row r="66" spans="1:10" x14ac:dyDescent="0.25">
      <c r="A66" s="5">
        <v>2001</v>
      </c>
      <c r="B66" s="10" t="s">
        <v>215</v>
      </c>
      <c r="C66" s="10">
        <v>16</v>
      </c>
      <c r="D66" s="10">
        <v>2012</v>
      </c>
      <c r="E66" s="10">
        <v>110</v>
      </c>
      <c r="F66" s="10">
        <v>132.6</v>
      </c>
      <c r="G66" s="10">
        <v>35</v>
      </c>
      <c r="H66" s="10">
        <v>14</v>
      </c>
      <c r="I66" s="10">
        <v>49</v>
      </c>
      <c r="J66" s="10">
        <v>43.3</v>
      </c>
    </row>
    <row r="67" spans="1:10" x14ac:dyDescent="0.25">
      <c r="A67" s="5">
        <v>2002</v>
      </c>
      <c r="B67" s="10" t="s">
        <v>215</v>
      </c>
      <c r="C67" s="10">
        <v>13</v>
      </c>
      <c r="D67" s="10">
        <v>2892</v>
      </c>
      <c r="E67" s="10">
        <v>104</v>
      </c>
      <c r="F67" s="10">
        <v>230.5</v>
      </c>
      <c r="G67" s="10">
        <v>32</v>
      </c>
      <c r="H67" s="10">
        <v>12</v>
      </c>
      <c r="I67" s="10">
        <v>44</v>
      </c>
      <c r="J67" s="10">
        <v>68.099999999999994</v>
      </c>
    </row>
    <row r="68" spans="1:10" x14ac:dyDescent="0.25">
      <c r="A68" s="5">
        <v>2003</v>
      </c>
      <c r="B68" s="10" t="s">
        <v>215</v>
      </c>
      <c r="C68" s="10">
        <v>14</v>
      </c>
      <c r="D68" s="10">
        <v>3159</v>
      </c>
      <c r="E68" s="10">
        <v>102</v>
      </c>
      <c r="F68" s="10">
        <v>232.9</v>
      </c>
      <c r="G68" s="10">
        <v>34</v>
      </c>
      <c r="H68" s="10">
        <v>8</v>
      </c>
      <c r="I68" s="10">
        <v>42</v>
      </c>
      <c r="J68" s="10">
        <v>77.599999999999994</v>
      </c>
    </row>
    <row r="69" spans="1:10" x14ac:dyDescent="0.25">
      <c r="A69" s="5">
        <v>2004</v>
      </c>
      <c r="B69" s="10" t="s">
        <v>215</v>
      </c>
      <c r="C69" s="10">
        <v>18</v>
      </c>
      <c r="D69" s="10">
        <v>2850</v>
      </c>
      <c r="E69" s="10">
        <v>80</v>
      </c>
      <c r="F69" s="10">
        <v>162.80000000000001</v>
      </c>
      <c r="G69" s="10">
        <v>31</v>
      </c>
      <c r="H69" s="10">
        <v>10</v>
      </c>
      <c r="I69" s="10">
        <v>41</v>
      </c>
      <c r="J69" s="10">
        <v>71.5</v>
      </c>
    </row>
    <row r="70" spans="1:10" x14ac:dyDescent="0.25">
      <c r="A70" s="5">
        <v>2005</v>
      </c>
      <c r="B70" s="10" t="s">
        <v>215</v>
      </c>
      <c r="C70" s="10">
        <v>21</v>
      </c>
      <c r="D70" s="10">
        <v>3009</v>
      </c>
      <c r="E70" s="10">
        <v>89</v>
      </c>
      <c r="F70" s="10">
        <v>147.5</v>
      </c>
      <c r="G70" s="10">
        <v>35</v>
      </c>
      <c r="H70" s="10">
        <v>9</v>
      </c>
      <c r="I70" s="10">
        <v>44</v>
      </c>
      <c r="J70" s="10">
        <v>70.400000000000006</v>
      </c>
    </row>
    <row r="71" spans="1:10" x14ac:dyDescent="0.25">
      <c r="A71" s="5">
        <v>2006</v>
      </c>
      <c r="B71" s="10" t="s">
        <v>216</v>
      </c>
      <c r="C71" s="10">
        <v>16</v>
      </c>
      <c r="D71" s="10">
        <v>2975</v>
      </c>
      <c r="E71" s="10">
        <v>81</v>
      </c>
      <c r="F71" s="10">
        <v>191</v>
      </c>
      <c r="G71" s="10">
        <v>29</v>
      </c>
      <c r="H71" s="10">
        <v>7</v>
      </c>
      <c r="I71" s="10">
        <v>36</v>
      </c>
      <c r="J71" s="10">
        <v>84.9</v>
      </c>
    </row>
    <row r="72" spans="1:10" x14ac:dyDescent="0.25">
      <c r="A72" s="5">
        <v>2007</v>
      </c>
      <c r="B72" s="10" t="s">
        <v>215</v>
      </c>
      <c r="C72" s="10">
        <v>23</v>
      </c>
      <c r="D72" s="10">
        <v>2411</v>
      </c>
      <c r="E72" s="10">
        <v>86</v>
      </c>
      <c r="F72" s="10">
        <v>108.6</v>
      </c>
      <c r="G72" s="10">
        <v>30</v>
      </c>
      <c r="H72" s="10">
        <v>4</v>
      </c>
      <c r="I72" s="10">
        <v>34</v>
      </c>
      <c r="J72" s="10">
        <v>73.400000000000006</v>
      </c>
    </row>
    <row r="73" spans="1:10" x14ac:dyDescent="0.25">
      <c r="A73" s="5">
        <v>2008</v>
      </c>
      <c r="B73" s="10" t="s">
        <v>216</v>
      </c>
      <c r="C73" s="10">
        <v>21</v>
      </c>
      <c r="D73" s="10">
        <v>2661</v>
      </c>
      <c r="E73" s="10">
        <v>68</v>
      </c>
      <c r="F73" s="10">
        <v>130</v>
      </c>
      <c r="G73" s="10">
        <v>27</v>
      </c>
      <c r="H73" s="10">
        <v>6</v>
      </c>
      <c r="I73" s="10">
        <v>33</v>
      </c>
      <c r="J73" s="10">
        <v>82.7</v>
      </c>
    </row>
    <row r="74" spans="1:10" x14ac:dyDescent="0.25">
      <c r="A74" s="5">
        <v>2009</v>
      </c>
      <c r="B74" s="10" t="s">
        <v>215</v>
      </c>
      <c r="C74" s="10">
        <v>16</v>
      </c>
      <c r="D74" s="10">
        <v>3166</v>
      </c>
      <c r="E74" s="10">
        <v>53</v>
      </c>
      <c r="F74" s="10">
        <v>201.2</v>
      </c>
      <c r="G74" s="10">
        <v>31</v>
      </c>
      <c r="H74" s="10">
        <v>5</v>
      </c>
      <c r="I74" s="10">
        <v>36</v>
      </c>
      <c r="J74" s="10">
        <v>89.4</v>
      </c>
    </row>
    <row r="75" spans="1:10" x14ac:dyDescent="0.25">
      <c r="A75" s="5">
        <v>2010</v>
      </c>
      <c r="B75" s="10" t="s">
        <v>215</v>
      </c>
      <c r="C75" s="10">
        <v>13</v>
      </c>
      <c r="D75" s="10">
        <v>1743</v>
      </c>
      <c r="E75" s="10">
        <v>63</v>
      </c>
      <c r="F75" s="10">
        <v>138.9</v>
      </c>
      <c r="G75" s="10">
        <v>28</v>
      </c>
      <c r="H75" s="10">
        <v>11</v>
      </c>
      <c r="I75" s="10">
        <v>39</v>
      </c>
      <c r="J75" s="10">
        <v>46.3</v>
      </c>
    </row>
    <row r="76" spans="1:10" x14ac:dyDescent="0.25">
      <c r="A76" s="5">
        <v>2011</v>
      </c>
      <c r="B76" s="10" t="s">
        <v>215</v>
      </c>
      <c r="C76" s="10">
        <v>12</v>
      </c>
      <c r="D76" s="10">
        <v>2207</v>
      </c>
      <c r="E76" s="10">
        <v>39</v>
      </c>
      <c r="F76" s="10">
        <v>187.2</v>
      </c>
      <c r="G76" s="10">
        <v>32</v>
      </c>
      <c r="H76" s="10">
        <v>9</v>
      </c>
      <c r="I76" s="10">
        <v>41</v>
      </c>
      <c r="J76" s="10">
        <v>54.8</v>
      </c>
    </row>
    <row r="77" spans="1:10" x14ac:dyDescent="0.25">
      <c r="A77" s="5">
        <v>2012</v>
      </c>
      <c r="B77" s="10" t="s">
        <v>215</v>
      </c>
      <c r="C77" s="10">
        <v>12</v>
      </c>
      <c r="D77" s="10">
        <v>3621</v>
      </c>
      <c r="E77" s="10">
        <v>41</v>
      </c>
      <c r="F77" s="10">
        <v>305.2</v>
      </c>
      <c r="G77" s="10">
        <v>22</v>
      </c>
      <c r="H77" s="10">
        <v>10</v>
      </c>
      <c r="I77" s="10">
        <v>32</v>
      </c>
      <c r="J77" s="10">
        <v>114.4</v>
      </c>
    </row>
    <row r="78" spans="1:10" x14ac:dyDescent="0.25">
      <c r="A78" s="5">
        <v>2013</v>
      </c>
      <c r="B78" s="10" t="s">
        <v>215</v>
      </c>
      <c r="C78" s="10">
        <v>12</v>
      </c>
      <c r="D78" s="10">
        <v>3593</v>
      </c>
      <c r="E78" s="10">
        <v>39</v>
      </c>
      <c r="F78" s="10">
        <v>302.7</v>
      </c>
      <c r="G78" s="10">
        <v>20</v>
      </c>
      <c r="H78" s="10">
        <v>7</v>
      </c>
      <c r="I78" s="10">
        <v>27</v>
      </c>
      <c r="J78" s="10">
        <v>134.5</v>
      </c>
    </row>
    <row r="79" spans="1:10" x14ac:dyDescent="0.25">
      <c r="A79" s="5">
        <v>2014</v>
      </c>
      <c r="B79" s="10" t="s">
        <v>215</v>
      </c>
      <c r="C79" s="10">
        <v>13</v>
      </c>
      <c r="D79" s="10">
        <v>3692</v>
      </c>
      <c r="E79" s="10">
        <v>33</v>
      </c>
      <c r="F79" s="10">
        <v>286.5</v>
      </c>
      <c r="G79" s="10">
        <v>19</v>
      </c>
      <c r="H79" s="10">
        <v>7</v>
      </c>
      <c r="I79" s="10">
        <v>26</v>
      </c>
      <c r="J79" s="10">
        <v>143.30000000000001</v>
      </c>
    </row>
    <row r="80" spans="1:10" x14ac:dyDescent="0.25">
      <c r="A80" s="5">
        <v>2015</v>
      </c>
      <c r="B80" s="10" t="s">
        <v>215</v>
      </c>
      <c r="C80" s="10">
        <v>13</v>
      </c>
      <c r="D80" s="10">
        <v>6115</v>
      </c>
      <c r="E80" s="10">
        <v>40</v>
      </c>
      <c r="F80" s="10">
        <v>473.5</v>
      </c>
      <c r="G80" s="10">
        <v>46</v>
      </c>
      <c r="H80" s="10">
        <v>3</v>
      </c>
      <c r="I80" s="10">
        <v>49</v>
      </c>
      <c r="J80" s="10">
        <v>125.6</v>
      </c>
    </row>
    <row r="81" spans="1:10" x14ac:dyDescent="0.25">
      <c r="A81" s="5">
        <v>2016</v>
      </c>
      <c r="B81" s="10" t="s">
        <v>215</v>
      </c>
      <c r="C81" s="10">
        <v>15</v>
      </c>
      <c r="D81" s="10">
        <v>5331</v>
      </c>
      <c r="E81" s="10">
        <v>40</v>
      </c>
      <c r="F81" s="10">
        <v>358.1</v>
      </c>
      <c r="G81" s="10">
        <v>43</v>
      </c>
      <c r="H81" s="10">
        <v>5</v>
      </c>
      <c r="I81" s="10">
        <v>48</v>
      </c>
      <c r="J81" s="10">
        <v>111.9</v>
      </c>
    </row>
    <row r="82" spans="1:10" x14ac:dyDescent="0.25">
      <c r="A82" s="5">
        <v>2017</v>
      </c>
      <c r="B82" s="10" t="s">
        <v>215</v>
      </c>
      <c r="C82" s="10">
        <v>16</v>
      </c>
      <c r="D82" s="10">
        <v>5198</v>
      </c>
      <c r="E82" s="10">
        <v>25</v>
      </c>
      <c r="F82" s="10">
        <v>326.39999999999998</v>
      </c>
      <c r="G82" s="10">
        <v>50</v>
      </c>
      <c r="H82" s="10">
        <v>5</v>
      </c>
      <c r="I82" s="10">
        <v>55</v>
      </c>
      <c r="J82" s="10">
        <v>95</v>
      </c>
    </row>
    <row r="83" spans="1:10" x14ac:dyDescent="0.25">
      <c r="A83" s="5">
        <v>2018</v>
      </c>
      <c r="B83" s="10" t="s">
        <v>215</v>
      </c>
      <c r="C83" s="10">
        <v>16</v>
      </c>
      <c r="D83" s="10">
        <v>4250</v>
      </c>
      <c r="E83" s="10">
        <v>28</v>
      </c>
      <c r="F83" s="10">
        <v>267.39999999999998</v>
      </c>
      <c r="G83" s="10">
        <v>59</v>
      </c>
      <c r="H83" s="10">
        <v>4</v>
      </c>
      <c r="I83" s="10">
        <v>63</v>
      </c>
      <c r="J83" s="10">
        <v>67.900000000000006</v>
      </c>
    </row>
    <row r="84" spans="1:10" x14ac:dyDescent="0.25">
      <c r="A84" s="5">
        <v>2019</v>
      </c>
      <c r="B84" s="10" t="s">
        <v>215</v>
      </c>
      <c r="C84" s="10">
        <v>16</v>
      </c>
      <c r="D84" s="10">
        <v>5312</v>
      </c>
      <c r="E84" s="10">
        <v>18</v>
      </c>
      <c r="F84" s="10">
        <v>333.1</v>
      </c>
      <c r="G84" s="10">
        <v>62</v>
      </c>
      <c r="H84" s="10">
        <v>4</v>
      </c>
      <c r="I84" s="10">
        <v>66</v>
      </c>
      <c r="J84" s="10">
        <v>80.8</v>
      </c>
    </row>
    <row r="85" spans="1:10" x14ac:dyDescent="0.25">
      <c r="A85" s="5">
        <v>2020</v>
      </c>
      <c r="B85" s="10" t="s">
        <v>215</v>
      </c>
      <c r="C85" s="10">
        <v>16</v>
      </c>
      <c r="D85" s="10">
        <v>5432</v>
      </c>
      <c r="E85" s="10">
        <v>11</v>
      </c>
      <c r="F85" s="10">
        <v>340.2</v>
      </c>
      <c r="G85" s="10">
        <v>60</v>
      </c>
      <c r="H85" s="10">
        <v>5</v>
      </c>
      <c r="I85" s="10">
        <v>65</v>
      </c>
      <c r="J85" s="10">
        <v>83.7</v>
      </c>
    </row>
    <row r="86" spans="1:10" x14ac:dyDescent="0.25">
      <c r="A86" s="5">
        <v>2021</v>
      </c>
      <c r="B86" s="10" t="s">
        <v>215</v>
      </c>
      <c r="C86" s="10">
        <v>17</v>
      </c>
      <c r="D86" s="10">
        <v>6290</v>
      </c>
      <c r="E86" s="10">
        <v>8</v>
      </c>
      <c r="F86" s="10">
        <v>370.5</v>
      </c>
      <c r="G86" s="10">
        <v>53</v>
      </c>
      <c r="H86" s="10">
        <v>3</v>
      </c>
      <c r="I86" s="10">
        <v>56</v>
      </c>
      <c r="J86" s="10">
        <v>112.5</v>
      </c>
    </row>
    <row r="87" spans="1:10" x14ac:dyDescent="0.25">
      <c r="A87" s="5">
        <v>2022</v>
      </c>
      <c r="B87" s="10" t="s">
        <v>215</v>
      </c>
      <c r="C87" s="10">
        <v>15</v>
      </c>
      <c r="D87" s="10">
        <v>5587</v>
      </c>
      <c r="E87" s="10">
        <v>5</v>
      </c>
      <c r="F87" s="10">
        <v>372.8</v>
      </c>
      <c r="G87" s="10">
        <v>51</v>
      </c>
      <c r="H87" s="10">
        <v>4</v>
      </c>
      <c r="I87" s="10">
        <v>55</v>
      </c>
      <c r="J87" s="10">
        <v>101.7</v>
      </c>
    </row>
    <row r="88" spans="1:10" x14ac:dyDescent="0.25">
      <c r="A88" s="5">
        <v>2023</v>
      </c>
      <c r="B88" s="10" t="s">
        <v>215</v>
      </c>
      <c r="C88" s="10">
        <v>19</v>
      </c>
      <c r="D88" s="10">
        <v>7586</v>
      </c>
      <c r="E88" s="10">
        <v>4</v>
      </c>
      <c r="F88" s="10">
        <v>399.5</v>
      </c>
      <c r="G88" s="10">
        <v>45</v>
      </c>
      <c r="H88" s="10">
        <v>1</v>
      </c>
      <c r="I88" s="10">
        <v>46</v>
      </c>
      <c r="J88" s="10">
        <v>165</v>
      </c>
    </row>
    <row r="89" spans="1:10" x14ac:dyDescent="0.25">
      <c r="A89" s="5">
        <v>2024</v>
      </c>
      <c r="B89" s="10" t="s">
        <v>215</v>
      </c>
      <c r="C89" s="10">
        <v>18</v>
      </c>
      <c r="D89" s="10">
        <v>3735</v>
      </c>
      <c r="E89" s="10">
        <v>3</v>
      </c>
      <c r="F89" s="10">
        <v>207.7</v>
      </c>
      <c r="G89" s="10">
        <v>45</v>
      </c>
      <c r="H89" s="10">
        <v>1</v>
      </c>
      <c r="I89" s="10">
        <v>46</v>
      </c>
      <c r="J89" s="10">
        <v>81.3</v>
      </c>
    </row>
    <row r="90" spans="1:10" x14ac:dyDescent="0.25">
      <c r="A90" s="5">
        <v>2025</v>
      </c>
      <c r="B90" s="10" t="s">
        <v>215</v>
      </c>
      <c r="C90" s="10">
        <v>12</v>
      </c>
      <c r="D90" s="10">
        <v>1645</v>
      </c>
      <c r="E90" s="10">
        <v>0</v>
      </c>
      <c r="F90" s="10">
        <v>137.1</v>
      </c>
      <c r="G90" s="10">
        <v>26</v>
      </c>
      <c r="H90" s="10">
        <v>2</v>
      </c>
      <c r="I90" s="10">
        <v>28</v>
      </c>
      <c r="J90" s="10">
        <v>58.8</v>
      </c>
    </row>
    <row r="91" spans="1:10" x14ac:dyDescent="0.25">
      <c r="A91" s="5">
        <v>1997</v>
      </c>
      <c r="B91" s="10" t="s">
        <v>217</v>
      </c>
      <c r="C91" s="10">
        <v>15</v>
      </c>
      <c r="D91" s="10">
        <v>1012</v>
      </c>
      <c r="E91" s="10">
        <v>252</v>
      </c>
      <c r="F91" s="10">
        <v>84.3</v>
      </c>
      <c r="G91" s="10">
        <v>32</v>
      </c>
      <c r="H91" s="10">
        <v>10</v>
      </c>
      <c r="I91" s="10">
        <v>42</v>
      </c>
      <c r="J91" s="10">
        <v>30.1</v>
      </c>
    </row>
    <row r="92" spans="1:10" x14ac:dyDescent="0.25">
      <c r="A92" s="5">
        <v>1998</v>
      </c>
      <c r="B92" s="10" t="s">
        <v>217</v>
      </c>
      <c r="C92" s="10">
        <v>20</v>
      </c>
      <c r="D92" s="10">
        <v>1086</v>
      </c>
      <c r="E92" s="10">
        <v>271</v>
      </c>
      <c r="F92" s="10">
        <v>67.900000000000006</v>
      </c>
      <c r="G92" s="10">
        <v>36</v>
      </c>
      <c r="H92" s="10">
        <v>12</v>
      </c>
      <c r="I92" s="10">
        <v>48</v>
      </c>
      <c r="J92" s="10">
        <v>28.3</v>
      </c>
    </row>
    <row r="93" spans="1:10" x14ac:dyDescent="0.25">
      <c r="A93" s="5">
        <v>1999</v>
      </c>
      <c r="B93" s="10" t="s">
        <v>217</v>
      </c>
      <c r="C93" s="10">
        <v>20</v>
      </c>
      <c r="D93" s="10">
        <v>1110</v>
      </c>
      <c r="E93" s="10">
        <v>429</v>
      </c>
      <c r="F93" s="10">
        <v>77</v>
      </c>
      <c r="G93" s="10">
        <v>32</v>
      </c>
      <c r="H93" s="10">
        <v>11</v>
      </c>
      <c r="I93" s="10">
        <v>43</v>
      </c>
      <c r="J93" s="10">
        <v>35.799999999999997</v>
      </c>
    </row>
    <row r="94" spans="1:10" x14ac:dyDescent="0.25">
      <c r="A94" s="5">
        <v>2000</v>
      </c>
      <c r="B94" s="10" t="s">
        <v>218</v>
      </c>
      <c r="C94" s="10">
        <v>20</v>
      </c>
      <c r="D94" s="10">
        <v>788</v>
      </c>
      <c r="E94" s="10">
        <v>274</v>
      </c>
      <c r="F94" s="10">
        <v>53.1</v>
      </c>
      <c r="G94" s="10">
        <v>26</v>
      </c>
      <c r="H94" s="10">
        <v>10</v>
      </c>
      <c r="I94" s="10">
        <v>36</v>
      </c>
      <c r="J94" s="10">
        <v>29.5</v>
      </c>
    </row>
    <row r="95" spans="1:10" x14ac:dyDescent="0.25">
      <c r="A95" s="5">
        <v>2001</v>
      </c>
      <c r="B95" s="10" t="s">
        <v>217</v>
      </c>
      <c r="C95" s="10">
        <v>16</v>
      </c>
      <c r="D95" s="10">
        <v>1185</v>
      </c>
      <c r="E95" s="10">
        <v>242</v>
      </c>
      <c r="F95" s="10">
        <v>89.2</v>
      </c>
      <c r="G95" s="10">
        <v>24</v>
      </c>
      <c r="H95" s="10">
        <v>10</v>
      </c>
      <c r="I95" s="10">
        <v>34</v>
      </c>
      <c r="J95" s="10">
        <v>42</v>
      </c>
    </row>
    <row r="96" spans="1:10" x14ac:dyDescent="0.25">
      <c r="A96" s="5">
        <v>2002</v>
      </c>
      <c r="B96" s="10" t="s">
        <v>217</v>
      </c>
      <c r="C96" s="10">
        <v>18</v>
      </c>
      <c r="D96" s="10">
        <v>874</v>
      </c>
      <c r="E96" s="10">
        <v>363</v>
      </c>
      <c r="F96" s="10">
        <v>68.7</v>
      </c>
      <c r="G96" s="10">
        <v>29</v>
      </c>
      <c r="H96" s="10">
        <v>13</v>
      </c>
      <c r="I96" s="10">
        <v>42</v>
      </c>
      <c r="J96" s="10">
        <v>29.5</v>
      </c>
    </row>
    <row r="97" spans="1:10" x14ac:dyDescent="0.25">
      <c r="A97" s="5">
        <v>2003</v>
      </c>
      <c r="B97" s="10" t="s">
        <v>217</v>
      </c>
      <c r="C97" s="10">
        <v>17</v>
      </c>
      <c r="D97" s="10">
        <v>729</v>
      </c>
      <c r="E97" s="10">
        <v>312</v>
      </c>
      <c r="F97" s="10">
        <v>61.2</v>
      </c>
      <c r="G97" s="10">
        <v>27</v>
      </c>
      <c r="H97" s="10">
        <v>14</v>
      </c>
      <c r="I97" s="10">
        <v>41</v>
      </c>
      <c r="J97" s="10">
        <v>25.4</v>
      </c>
    </row>
    <row r="98" spans="1:10" x14ac:dyDescent="0.25">
      <c r="A98" s="5">
        <v>2004</v>
      </c>
      <c r="B98" s="10" t="s">
        <v>217</v>
      </c>
      <c r="C98" s="10">
        <v>16</v>
      </c>
      <c r="D98" s="10">
        <v>583</v>
      </c>
      <c r="E98" s="10">
        <v>372</v>
      </c>
      <c r="F98" s="10">
        <v>59.7</v>
      </c>
      <c r="G98" s="10">
        <v>31</v>
      </c>
      <c r="H98" s="10">
        <v>10</v>
      </c>
      <c r="I98" s="10">
        <v>41</v>
      </c>
      <c r="J98" s="10">
        <v>23.3</v>
      </c>
    </row>
    <row r="99" spans="1:10" x14ac:dyDescent="0.25">
      <c r="A99" s="5">
        <v>2005</v>
      </c>
      <c r="B99" s="10" t="s">
        <v>218</v>
      </c>
      <c r="C99" s="10">
        <v>16</v>
      </c>
      <c r="D99" s="10">
        <v>728</v>
      </c>
      <c r="E99" s="10">
        <v>340</v>
      </c>
      <c r="F99" s="10">
        <v>66.8</v>
      </c>
      <c r="G99" s="10">
        <v>23</v>
      </c>
      <c r="H99" s="10">
        <v>14</v>
      </c>
      <c r="I99" s="10">
        <v>37</v>
      </c>
      <c r="J99" s="10">
        <v>28.9</v>
      </c>
    </row>
    <row r="100" spans="1:10" x14ac:dyDescent="0.25">
      <c r="A100" s="5">
        <v>2006</v>
      </c>
      <c r="B100" s="10" t="s">
        <v>217</v>
      </c>
      <c r="C100" s="10">
        <v>17</v>
      </c>
      <c r="D100" s="10">
        <v>921</v>
      </c>
      <c r="E100" s="10">
        <v>376</v>
      </c>
      <c r="F100" s="10">
        <v>76.3</v>
      </c>
      <c r="G100" s="10">
        <v>26</v>
      </c>
      <c r="H100" s="10">
        <v>12</v>
      </c>
      <c r="I100" s="10">
        <v>38</v>
      </c>
      <c r="J100" s="10">
        <v>34.1</v>
      </c>
    </row>
    <row r="101" spans="1:10" x14ac:dyDescent="0.25">
      <c r="A101" s="5">
        <v>2007</v>
      </c>
      <c r="B101" s="10" t="s">
        <v>217</v>
      </c>
      <c r="C101" s="10">
        <v>16</v>
      </c>
      <c r="D101" s="10">
        <v>925</v>
      </c>
      <c r="E101" s="10">
        <v>332</v>
      </c>
      <c r="F101" s="10">
        <v>78.599999999999994</v>
      </c>
      <c r="G101" s="10">
        <v>25</v>
      </c>
      <c r="H101" s="10">
        <v>14</v>
      </c>
      <c r="I101" s="10">
        <v>39</v>
      </c>
      <c r="J101" s="10">
        <v>32.200000000000003</v>
      </c>
    </row>
    <row r="102" spans="1:10" x14ac:dyDescent="0.25">
      <c r="A102" s="5">
        <v>2008</v>
      </c>
      <c r="B102" s="10" t="s">
        <v>218</v>
      </c>
      <c r="C102" s="10">
        <v>15</v>
      </c>
      <c r="D102" s="10">
        <v>874</v>
      </c>
      <c r="E102" s="10">
        <v>352</v>
      </c>
      <c r="F102" s="10">
        <v>81.7</v>
      </c>
      <c r="G102" s="10">
        <v>26</v>
      </c>
      <c r="H102" s="10">
        <v>9</v>
      </c>
      <c r="I102" s="10">
        <v>35</v>
      </c>
      <c r="J102" s="10">
        <v>35</v>
      </c>
    </row>
    <row r="103" spans="1:10" x14ac:dyDescent="0.25">
      <c r="A103" s="5">
        <v>2009</v>
      </c>
      <c r="B103" s="10" t="s">
        <v>218</v>
      </c>
      <c r="C103" s="10">
        <v>14</v>
      </c>
      <c r="D103" s="10">
        <v>908</v>
      </c>
      <c r="E103" s="10">
        <v>311</v>
      </c>
      <c r="F103" s="10">
        <v>87.1</v>
      </c>
      <c r="G103" s="10">
        <v>26</v>
      </c>
      <c r="H103" s="10">
        <v>7</v>
      </c>
      <c r="I103" s="10">
        <v>33</v>
      </c>
      <c r="J103" s="10">
        <v>36.9</v>
      </c>
    </row>
    <row r="104" spans="1:10" x14ac:dyDescent="0.25">
      <c r="A104" s="5">
        <v>2010</v>
      </c>
      <c r="B104" s="10" t="s">
        <v>217</v>
      </c>
      <c r="C104" s="10">
        <v>14</v>
      </c>
      <c r="D104" s="10">
        <v>789</v>
      </c>
      <c r="E104" s="10">
        <v>306</v>
      </c>
      <c r="F104" s="10">
        <v>78.2</v>
      </c>
      <c r="G104" s="10">
        <v>23</v>
      </c>
      <c r="H104" s="10">
        <v>8</v>
      </c>
      <c r="I104" s="10">
        <v>31</v>
      </c>
      <c r="J104" s="10">
        <v>35.299999999999997</v>
      </c>
    </row>
    <row r="105" spans="1:10" x14ac:dyDescent="0.25">
      <c r="A105" s="5">
        <v>2011</v>
      </c>
      <c r="B105" s="10" t="s">
        <v>217</v>
      </c>
      <c r="C105" s="10">
        <v>14</v>
      </c>
      <c r="D105" s="10">
        <v>561</v>
      </c>
      <c r="E105" s="10">
        <v>435</v>
      </c>
      <c r="F105" s="10">
        <v>71.099999999999994</v>
      </c>
      <c r="G105" s="10">
        <v>22</v>
      </c>
      <c r="H105" s="10">
        <v>8</v>
      </c>
      <c r="I105" s="10">
        <v>30</v>
      </c>
      <c r="J105" s="10">
        <v>33.200000000000003</v>
      </c>
    </row>
    <row r="106" spans="1:10" x14ac:dyDescent="0.25">
      <c r="A106" s="5">
        <v>2012</v>
      </c>
      <c r="B106" s="10" t="s">
        <v>217</v>
      </c>
      <c r="C106" s="10">
        <v>14</v>
      </c>
      <c r="D106" s="10">
        <v>614</v>
      </c>
      <c r="E106" s="10">
        <v>295</v>
      </c>
      <c r="F106" s="10">
        <v>64.900000000000006</v>
      </c>
      <c r="G106" s="10">
        <v>26</v>
      </c>
      <c r="H106" s="10">
        <v>5</v>
      </c>
      <c r="I106" s="10">
        <v>31</v>
      </c>
      <c r="J106" s="10">
        <v>29.3</v>
      </c>
    </row>
    <row r="107" spans="1:10" x14ac:dyDescent="0.25">
      <c r="A107" s="5">
        <v>2013</v>
      </c>
      <c r="B107" s="10" t="s">
        <v>217</v>
      </c>
      <c r="C107" s="10">
        <v>14</v>
      </c>
      <c r="D107" s="10">
        <v>522</v>
      </c>
      <c r="E107" s="10">
        <v>287</v>
      </c>
      <c r="F107" s="10">
        <v>57.8</v>
      </c>
      <c r="G107" s="10">
        <v>35</v>
      </c>
      <c r="H107" s="10">
        <v>6</v>
      </c>
      <c r="I107" s="10">
        <v>41</v>
      </c>
      <c r="J107" s="10">
        <v>19.7</v>
      </c>
    </row>
    <row r="108" spans="1:10" x14ac:dyDescent="0.25">
      <c r="A108" s="5">
        <v>2014</v>
      </c>
      <c r="B108" s="10" t="s">
        <v>217</v>
      </c>
      <c r="C108" s="10">
        <v>14</v>
      </c>
      <c r="D108" s="10">
        <v>561</v>
      </c>
      <c r="E108" s="10">
        <v>266</v>
      </c>
      <c r="F108" s="10">
        <v>59.1</v>
      </c>
      <c r="G108" s="10">
        <v>35</v>
      </c>
      <c r="H108" s="10">
        <v>4</v>
      </c>
      <c r="I108" s="10">
        <v>39</v>
      </c>
      <c r="J108" s="10">
        <v>21.2</v>
      </c>
    </row>
    <row r="109" spans="1:10" x14ac:dyDescent="0.25">
      <c r="A109" s="5">
        <v>2015</v>
      </c>
      <c r="B109" s="10" t="s">
        <v>217</v>
      </c>
      <c r="C109" s="10">
        <v>14</v>
      </c>
      <c r="D109" s="10">
        <v>954</v>
      </c>
      <c r="E109" s="10">
        <v>234</v>
      </c>
      <c r="F109" s="10">
        <v>84.9</v>
      </c>
      <c r="G109" s="10">
        <v>19</v>
      </c>
      <c r="H109" s="10">
        <v>6</v>
      </c>
      <c r="I109" s="10">
        <v>25</v>
      </c>
      <c r="J109" s="10">
        <v>47.5</v>
      </c>
    </row>
    <row r="110" spans="1:10" x14ac:dyDescent="0.25">
      <c r="A110" s="5">
        <v>2016</v>
      </c>
      <c r="B110" s="10" t="s">
        <v>217</v>
      </c>
      <c r="C110" s="10">
        <v>13</v>
      </c>
      <c r="D110" s="10">
        <v>972</v>
      </c>
      <c r="E110" s="10">
        <v>257</v>
      </c>
      <c r="F110" s="10">
        <v>94.5</v>
      </c>
      <c r="G110" s="10">
        <v>17</v>
      </c>
      <c r="H110" s="10">
        <v>9</v>
      </c>
      <c r="I110" s="10">
        <v>26</v>
      </c>
      <c r="J110" s="10">
        <v>47.3</v>
      </c>
    </row>
    <row r="111" spans="1:10" x14ac:dyDescent="0.25">
      <c r="A111" s="5">
        <v>2017</v>
      </c>
      <c r="B111" s="10" t="s">
        <v>217</v>
      </c>
      <c r="C111" s="10">
        <v>11</v>
      </c>
      <c r="D111" s="10">
        <v>765</v>
      </c>
      <c r="E111" s="10">
        <v>251</v>
      </c>
      <c r="F111" s="10">
        <v>92.4</v>
      </c>
      <c r="G111" s="10">
        <v>18</v>
      </c>
      <c r="H111" s="10">
        <v>8</v>
      </c>
      <c r="I111" s="10">
        <v>26</v>
      </c>
      <c r="J111" s="10">
        <v>39.1</v>
      </c>
    </row>
    <row r="112" spans="1:10" x14ac:dyDescent="0.25">
      <c r="A112" s="5">
        <v>2018</v>
      </c>
      <c r="B112" s="10" t="s">
        <v>217</v>
      </c>
      <c r="C112" s="10">
        <v>11</v>
      </c>
      <c r="D112" s="10">
        <v>519</v>
      </c>
      <c r="E112" s="10">
        <v>218</v>
      </c>
      <c r="F112" s="10">
        <v>67</v>
      </c>
      <c r="G112" s="10">
        <v>15</v>
      </c>
      <c r="H112" s="10">
        <v>8</v>
      </c>
      <c r="I112" s="10">
        <v>23</v>
      </c>
      <c r="J112" s="10">
        <v>32</v>
      </c>
    </row>
    <row r="113" spans="1:10" x14ac:dyDescent="0.25">
      <c r="A113" s="5">
        <v>2019</v>
      </c>
      <c r="B113" s="10" t="s">
        <v>217</v>
      </c>
      <c r="C113" s="10">
        <v>10</v>
      </c>
      <c r="D113" s="10">
        <v>442</v>
      </c>
      <c r="E113" s="10">
        <v>220</v>
      </c>
      <c r="F113" s="10">
        <v>66.2</v>
      </c>
      <c r="G113" s="10">
        <v>14</v>
      </c>
      <c r="H113" s="10">
        <v>9</v>
      </c>
      <c r="I113" s="10">
        <v>23</v>
      </c>
      <c r="J113" s="10">
        <v>28.8</v>
      </c>
    </row>
    <row r="114" spans="1:10" x14ac:dyDescent="0.25">
      <c r="A114" s="5">
        <v>2020</v>
      </c>
      <c r="B114" s="10" t="s">
        <v>217</v>
      </c>
      <c r="C114" s="10">
        <v>10</v>
      </c>
      <c r="D114" s="10">
        <v>383</v>
      </c>
      <c r="E114" s="10">
        <v>243</v>
      </c>
      <c r="F114" s="10">
        <v>62.6</v>
      </c>
      <c r="G114" s="10">
        <v>13</v>
      </c>
      <c r="H114" s="10">
        <v>5</v>
      </c>
      <c r="I114" s="10">
        <v>18</v>
      </c>
      <c r="J114" s="10">
        <v>34.799999999999997</v>
      </c>
    </row>
    <row r="115" spans="1:10" x14ac:dyDescent="0.25">
      <c r="A115" s="5">
        <v>2021</v>
      </c>
      <c r="B115" s="10" t="s">
        <v>217</v>
      </c>
      <c r="C115" s="10">
        <v>10</v>
      </c>
      <c r="D115" s="10">
        <v>396</v>
      </c>
      <c r="E115" s="10">
        <v>194</v>
      </c>
      <c r="F115" s="10">
        <v>59.1</v>
      </c>
      <c r="G115" s="10">
        <v>24</v>
      </c>
      <c r="H115" s="10">
        <v>5</v>
      </c>
      <c r="I115" s="10">
        <v>29</v>
      </c>
      <c r="J115" s="10">
        <v>20.399999999999999</v>
      </c>
    </row>
    <row r="116" spans="1:10" x14ac:dyDescent="0.25">
      <c r="A116" s="5">
        <v>2022</v>
      </c>
      <c r="B116" s="10" t="s">
        <v>217</v>
      </c>
      <c r="C116" s="10">
        <v>11</v>
      </c>
      <c r="D116" s="10">
        <v>542</v>
      </c>
      <c r="E116" s="10">
        <v>279</v>
      </c>
      <c r="F116" s="10">
        <v>74.599999999999994</v>
      </c>
      <c r="G116" s="10">
        <v>23</v>
      </c>
      <c r="H116" s="10">
        <v>5</v>
      </c>
      <c r="I116" s="10">
        <v>28</v>
      </c>
      <c r="J116" s="10">
        <v>29.3</v>
      </c>
    </row>
    <row r="117" spans="1:10" x14ac:dyDescent="0.25">
      <c r="A117" s="5">
        <v>2023</v>
      </c>
      <c r="B117" s="10" t="s">
        <v>217</v>
      </c>
      <c r="C117" s="10">
        <v>11</v>
      </c>
      <c r="D117" s="10">
        <v>274</v>
      </c>
      <c r="E117" s="10">
        <v>230</v>
      </c>
      <c r="F117" s="10">
        <v>45.8</v>
      </c>
      <c r="G117" s="10">
        <v>22</v>
      </c>
      <c r="H117" s="10">
        <v>7</v>
      </c>
      <c r="I117" s="10">
        <v>29</v>
      </c>
      <c r="J117" s="10">
        <v>17.399999999999999</v>
      </c>
    </row>
    <row r="118" spans="1:10" x14ac:dyDescent="0.25">
      <c r="A118" s="5">
        <v>2024</v>
      </c>
      <c r="B118" s="10" t="s">
        <v>217</v>
      </c>
      <c r="C118" s="10">
        <v>9</v>
      </c>
      <c r="D118" s="10">
        <v>4</v>
      </c>
      <c r="E118" s="10">
        <v>269</v>
      </c>
      <c r="F118" s="10">
        <v>30.3</v>
      </c>
      <c r="G118" s="10">
        <v>17</v>
      </c>
      <c r="H118" s="10">
        <v>2</v>
      </c>
      <c r="I118" s="10">
        <v>19</v>
      </c>
      <c r="J118" s="10">
        <v>14.4</v>
      </c>
    </row>
    <row r="119" spans="1:10" x14ac:dyDescent="0.25">
      <c r="A119" s="5">
        <v>2025</v>
      </c>
      <c r="B119" s="10" t="s">
        <v>217</v>
      </c>
      <c r="C119" s="10">
        <v>9</v>
      </c>
      <c r="D119" s="10">
        <v>0</v>
      </c>
      <c r="E119" s="10">
        <v>139</v>
      </c>
      <c r="F119" s="10">
        <v>15.4</v>
      </c>
      <c r="G119" s="10">
        <v>13</v>
      </c>
      <c r="H119" s="10">
        <v>5</v>
      </c>
      <c r="I119" s="10">
        <v>18</v>
      </c>
      <c r="J119" s="10">
        <v>7.7</v>
      </c>
    </row>
    <row r="120" spans="1:10" x14ac:dyDescent="0.25">
      <c r="A120" s="5">
        <v>1997</v>
      </c>
      <c r="B120" s="10" t="s">
        <v>219</v>
      </c>
      <c r="C120" s="10">
        <v>57</v>
      </c>
      <c r="D120" s="10">
        <v>3848</v>
      </c>
      <c r="E120" s="10">
        <v>805</v>
      </c>
      <c r="F120" s="10">
        <v>81.599999999999994</v>
      </c>
      <c r="G120" s="10">
        <v>117</v>
      </c>
      <c r="H120" s="10">
        <v>45</v>
      </c>
      <c r="I120" s="10">
        <v>162</v>
      </c>
      <c r="J120" s="10">
        <v>28.7</v>
      </c>
    </row>
    <row r="121" spans="1:10" x14ac:dyDescent="0.25">
      <c r="A121" s="5">
        <v>1998</v>
      </c>
      <c r="B121" s="10" t="s">
        <v>219</v>
      </c>
      <c r="C121" s="10">
        <v>71</v>
      </c>
      <c r="D121" s="10">
        <v>4069</v>
      </c>
      <c r="E121" s="10">
        <v>844</v>
      </c>
      <c r="F121" s="10">
        <v>69.2</v>
      </c>
      <c r="G121" s="10">
        <v>137</v>
      </c>
      <c r="H121" s="10">
        <v>49</v>
      </c>
      <c r="I121" s="10">
        <v>186</v>
      </c>
      <c r="J121" s="10">
        <v>26.4</v>
      </c>
    </row>
    <row r="122" spans="1:10" x14ac:dyDescent="0.25">
      <c r="A122" s="5">
        <v>1999</v>
      </c>
      <c r="B122" s="10" t="s">
        <v>219</v>
      </c>
      <c r="C122" s="10">
        <v>68</v>
      </c>
      <c r="D122" s="10">
        <v>4858</v>
      </c>
      <c r="E122" s="10">
        <v>976</v>
      </c>
      <c r="F122" s="10">
        <v>85.8</v>
      </c>
      <c r="G122" s="10">
        <v>126</v>
      </c>
      <c r="H122" s="10">
        <v>51</v>
      </c>
      <c r="I122" s="10">
        <v>177</v>
      </c>
      <c r="J122" s="10">
        <v>33</v>
      </c>
    </row>
    <row r="123" spans="1:10" x14ac:dyDescent="0.25">
      <c r="A123" s="5">
        <v>2000</v>
      </c>
      <c r="B123" s="10" t="s">
        <v>219</v>
      </c>
      <c r="C123" s="10">
        <v>63</v>
      </c>
      <c r="D123" s="10">
        <v>4311</v>
      </c>
      <c r="E123" s="10">
        <v>843</v>
      </c>
      <c r="F123" s="10">
        <v>81.8</v>
      </c>
      <c r="G123" s="10">
        <v>121</v>
      </c>
      <c r="H123" s="10">
        <v>47</v>
      </c>
      <c r="I123" s="10">
        <v>168</v>
      </c>
      <c r="J123" s="10">
        <v>30.7</v>
      </c>
    </row>
    <row r="124" spans="1:10" x14ac:dyDescent="0.25">
      <c r="A124" s="5">
        <v>2001</v>
      </c>
      <c r="B124" s="10" t="s">
        <v>219</v>
      </c>
      <c r="C124" s="10">
        <v>57</v>
      </c>
      <c r="D124" s="10">
        <v>4674</v>
      </c>
      <c r="E124" s="10">
        <v>792</v>
      </c>
      <c r="F124" s="10">
        <v>95.9</v>
      </c>
      <c r="G124" s="10">
        <v>118</v>
      </c>
      <c r="H124" s="10">
        <v>41</v>
      </c>
      <c r="I124" s="10">
        <v>159</v>
      </c>
      <c r="J124" s="10">
        <v>34.4</v>
      </c>
    </row>
    <row r="125" spans="1:10" x14ac:dyDescent="0.25">
      <c r="A125" s="5">
        <v>2002</v>
      </c>
      <c r="B125" s="10" t="s">
        <v>219</v>
      </c>
      <c r="C125" s="10">
        <v>57</v>
      </c>
      <c r="D125" s="10">
        <v>5711</v>
      </c>
      <c r="E125" s="10">
        <v>948</v>
      </c>
      <c r="F125" s="10">
        <v>116.8</v>
      </c>
      <c r="G125" s="10">
        <v>114</v>
      </c>
      <c r="H125" s="10">
        <v>46</v>
      </c>
      <c r="I125" s="10">
        <v>160</v>
      </c>
      <c r="J125" s="10">
        <v>41.6</v>
      </c>
    </row>
    <row r="126" spans="1:10" x14ac:dyDescent="0.25">
      <c r="A126" s="5">
        <v>2003</v>
      </c>
      <c r="B126" s="10" t="s">
        <v>219</v>
      </c>
      <c r="C126" s="10">
        <v>56</v>
      </c>
      <c r="D126" s="10">
        <v>6189</v>
      </c>
      <c r="E126" s="10">
        <v>896</v>
      </c>
      <c r="F126" s="10">
        <v>126.5</v>
      </c>
      <c r="G126" s="10">
        <v>107</v>
      </c>
      <c r="H126" s="10">
        <v>41</v>
      </c>
      <c r="I126" s="10">
        <v>148</v>
      </c>
      <c r="J126" s="10">
        <v>47.9</v>
      </c>
    </row>
    <row r="127" spans="1:10" x14ac:dyDescent="0.25">
      <c r="A127" s="5">
        <v>2004</v>
      </c>
      <c r="B127" s="10" t="s">
        <v>219</v>
      </c>
      <c r="C127" s="10">
        <v>62</v>
      </c>
      <c r="D127" s="10">
        <v>5416</v>
      </c>
      <c r="E127" s="10">
        <v>936</v>
      </c>
      <c r="F127" s="10">
        <v>102.5</v>
      </c>
      <c r="G127" s="10">
        <v>115</v>
      </c>
      <c r="H127" s="10">
        <v>37</v>
      </c>
      <c r="I127" s="10">
        <v>152</v>
      </c>
      <c r="J127" s="10">
        <v>41.8</v>
      </c>
    </row>
    <row r="128" spans="1:10" x14ac:dyDescent="0.25">
      <c r="A128" s="5">
        <v>2005</v>
      </c>
      <c r="B128" s="10" t="s">
        <v>219</v>
      </c>
      <c r="C128" s="10">
        <v>70</v>
      </c>
      <c r="D128" s="10">
        <v>6170</v>
      </c>
      <c r="E128" s="10">
        <v>819</v>
      </c>
      <c r="F128" s="10">
        <v>99.8</v>
      </c>
      <c r="G128" s="10">
        <v>108</v>
      </c>
      <c r="H128" s="10">
        <v>35</v>
      </c>
      <c r="I128" s="10">
        <v>143</v>
      </c>
      <c r="J128" s="10">
        <v>48.9</v>
      </c>
    </row>
    <row r="129" spans="1:10" x14ac:dyDescent="0.25">
      <c r="A129" s="5">
        <v>2006</v>
      </c>
      <c r="B129" s="10" t="s">
        <v>219</v>
      </c>
      <c r="C129" s="10">
        <v>66</v>
      </c>
      <c r="D129" s="10">
        <v>6628</v>
      </c>
      <c r="E129" s="10">
        <v>864</v>
      </c>
      <c r="F129" s="10">
        <v>113.5</v>
      </c>
      <c r="G129" s="10">
        <v>112</v>
      </c>
      <c r="H129" s="10">
        <v>35</v>
      </c>
      <c r="I129" s="10">
        <v>147</v>
      </c>
      <c r="J129" s="10">
        <v>51</v>
      </c>
    </row>
    <row r="130" spans="1:10" x14ac:dyDescent="0.25">
      <c r="A130" s="5">
        <v>2007</v>
      </c>
      <c r="B130" s="10" t="s">
        <v>219</v>
      </c>
      <c r="C130" s="10">
        <v>70</v>
      </c>
      <c r="D130" s="10">
        <v>6569</v>
      </c>
      <c r="E130" s="10">
        <v>845</v>
      </c>
      <c r="F130" s="10">
        <v>105.9</v>
      </c>
      <c r="G130" s="10">
        <v>111</v>
      </c>
      <c r="H130" s="10">
        <v>32</v>
      </c>
      <c r="I130" s="10">
        <v>143</v>
      </c>
      <c r="J130" s="10">
        <v>51.8</v>
      </c>
    </row>
    <row r="131" spans="1:10" x14ac:dyDescent="0.25">
      <c r="A131" s="5">
        <v>2008</v>
      </c>
      <c r="B131" s="10" t="s">
        <v>219</v>
      </c>
      <c r="C131" s="10">
        <v>66</v>
      </c>
      <c r="D131" s="10">
        <v>6812</v>
      </c>
      <c r="E131" s="10">
        <v>858</v>
      </c>
      <c r="F131" s="10">
        <v>116.2</v>
      </c>
      <c r="G131" s="10">
        <v>107</v>
      </c>
      <c r="H131" s="10">
        <v>34</v>
      </c>
      <c r="I131" s="10">
        <v>141</v>
      </c>
      <c r="J131" s="10">
        <v>54.4</v>
      </c>
    </row>
    <row r="132" spans="1:10" x14ac:dyDescent="0.25">
      <c r="A132" s="5">
        <v>2009</v>
      </c>
      <c r="B132" s="10" t="s">
        <v>219</v>
      </c>
      <c r="C132" s="10">
        <v>56</v>
      </c>
      <c r="D132" s="10">
        <v>5995</v>
      </c>
      <c r="E132" s="10">
        <v>770</v>
      </c>
      <c r="F132" s="10">
        <v>120.8</v>
      </c>
      <c r="G132" s="10">
        <v>111</v>
      </c>
      <c r="H132" s="10">
        <v>27</v>
      </c>
      <c r="I132" s="10">
        <v>138</v>
      </c>
      <c r="J132" s="10">
        <v>49</v>
      </c>
    </row>
    <row r="133" spans="1:10" x14ac:dyDescent="0.25">
      <c r="A133" s="5">
        <v>2010</v>
      </c>
      <c r="B133" s="10" t="s">
        <v>219</v>
      </c>
      <c r="C133" s="10">
        <v>51</v>
      </c>
      <c r="D133" s="10">
        <v>4458</v>
      </c>
      <c r="E133" s="10">
        <v>681</v>
      </c>
      <c r="F133" s="10">
        <v>100.8</v>
      </c>
      <c r="G133" s="10">
        <v>98</v>
      </c>
      <c r="H133" s="10">
        <v>31</v>
      </c>
      <c r="I133" s="10">
        <v>129</v>
      </c>
      <c r="J133" s="10">
        <v>39.799999999999997</v>
      </c>
    </row>
    <row r="134" spans="1:10" x14ac:dyDescent="0.25">
      <c r="A134" s="5">
        <v>2011</v>
      </c>
      <c r="B134" s="10" t="s">
        <v>219</v>
      </c>
      <c r="C134" s="10">
        <v>48</v>
      </c>
      <c r="D134" s="10">
        <v>3858</v>
      </c>
      <c r="E134" s="10">
        <v>761</v>
      </c>
      <c r="F134" s="10">
        <v>96.2</v>
      </c>
      <c r="G134" s="10">
        <v>95</v>
      </c>
      <c r="H134" s="10">
        <v>23</v>
      </c>
      <c r="I134" s="10">
        <v>118</v>
      </c>
      <c r="J134" s="10">
        <v>39.1</v>
      </c>
    </row>
    <row r="135" spans="1:10" x14ac:dyDescent="0.25">
      <c r="A135" s="5">
        <v>2012</v>
      </c>
      <c r="B135" s="10" t="s">
        <v>219</v>
      </c>
      <c r="C135" s="10">
        <v>48</v>
      </c>
      <c r="D135" s="10">
        <v>5059</v>
      </c>
      <c r="E135" s="10">
        <v>611</v>
      </c>
      <c r="F135" s="10">
        <v>118.1</v>
      </c>
      <c r="G135" s="10">
        <v>79</v>
      </c>
      <c r="H135" s="10">
        <v>28</v>
      </c>
      <c r="I135" s="10">
        <v>107</v>
      </c>
      <c r="J135" s="10">
        <v>53</v>
      </c>
    </row>
    <row r="136" spans="1:10" x14ac:dyDescent="0.25">
      <c r="A136" s="5">
        <v>2013</v>
      </c>
      <c r="B136" s="10" t="s">
        <v>219</v>
      </c>
      <c r="C136" s="10">
        <v>46</v>
      </c>
      <c r="D136" s="10">
        <v>5001</v>
      </c>
      <c r="E136" s="10">
        <v>610</v>
      </c>
      <c r="F136" s="10">
        <v>122</v>
      </c>
      <c r="G136" s="10">
        <v>89</v>
      </c>
      <c r="H136" s="10">
        <v>21</v>
      </c>
      <c r="I136" s="10">
        <v>110</v>
      </c>
      <c r="J136" s="10">
        <v>51</v>
      </c>
    </row>
    <row r="137" spans="1:10" x14ac:dyDescent="0.25">
      <c r="A137" s="5">
        <v>2014</v>
      </c>
      <c r="B137" s="10" t="s">
        <v>219</v>
      </c>
      <c r="C137" s="10">
        <v>46</v>
      </c>
      <c r="D137" s="10">
        <v>5328</v>
      </c>
      <c r="E137" s="10">
        <v>554</v>
      </c>
      <c r="F137" s="10">
        <v>127.9</v>
      </c>
      <c r="G137" s="10">
        <v>93</v>
      </c>
      <c r="H137" s="10">
        <v>20</v>
      </c>
      <c r="I137" s="10">
        <v>113</v>
      </c>
      <c r="J137" s="10">
        <v>52.1</v>
      </c>
    </row>
    <row r="138" spans="1:10" x14ac:dyDescent="0.25">
      <c r="A138" s="5">
        <v>2015</v>
      </c>
      <c r="B138" s="10" t="s">
        <v>219</v>
      </c>
      <c r="C138" s="10">
        <v>45</v>
      </c>
      <c r="D138" s="10">
        <v>8033</v>
      </c>
      <c r="E138" s="10">
        <v>555</v>
      </c>
      <c r="F138" s="10">
        <v>190.8</v>
      </c>
      <c r="G138" s="10">
        <v>110</v>
      </c>
      <c r="H138" s="10">
        <v>16</v>
      </c>
      <c r="I138" s="10">
        <v>126</v>
      </c>
      <c r="J138" s="10">
        <v>68.2</v>
      </c>
    </row>
    <row r="139" spans="1:10" x14ac:dyDescent="0.25">
      <c r="A139" s="5">
        <v>2016</v>
      </c>
      <c r="B139" s="10" t="s">
        <v>219</v>
      </c>
      <c r="C139" s="10">
        <v>44</v>
      </c>
      <c r="D139" s="10">
        <v>7437</v>
      </c>
      <c r="E139" s="10">
        <v>659</v>
      </c>
      <c r="F139" s="10">
        <v>184</v>
      </c>
      <c r="G139" s="10">
        <v>100</v>
      </c>
      <c r="H139" s="10">
        <v>21</v>
      </c>
      <c r="I139" s="10">
        <v>121</v>
      </c>
      <c r="J139" s="10">
        <v>66.900000000000006</v>
      </c>
    </row>
    <row r="140" spans="1:10" x14ac:dyDescent="0.25">
      <c r="A140" s="5">
        <v>2017</v>
      </c>
      <c r="B140" s="10" t="s">
        <v>219</v>
      </c>
      <c r="C140" s="10">
        <v>44</v>
      </c>
      <c r="D140" s="10">
        <v>6997</v>
      </c>
      <c r="E140" s="10">
        <v>640</v>
      </c>
      <c r="F140" s="10">
        <v>173.6</v>
      </c>
      <c r="G140" s="10">
        <v>110</v>
      </c>
      <c r="H140" s="10">
        <v>22</v>
      </c>
      <c r="I140" s="10">
        <v>132</v>
      </c>
      <c r="J140" s="10">
        <v>57.9</v>
      </c>
    </row>
    <row r="141" spans="1:10" x14ac:dyDescent="0.25">
      <c r="A141" s="5">
        <v>2018</v>
      </c>
      <c r="B141" s="10" t="s">
        <v>219</v>
      </c>
      <c r="C141" s="10">
        <v>53</v>
      </c>
      <c r="D141" s="10">
        <v>5874</v>
      </c>
      <c r="E141" s="10">
        <v>539</v>
      </c>
      <c r="F141" s="10">
        <v>121</v>
      </c>
      <c r="G141" s="10">
        <v>111</v>
      </c>
      <c r="H141" s="10">
        <v>25</v>
      </c>
      <c r="I141" s="10">
        <v>136</v>
      </c>
      <c r="J141" s="10">
        <v>47.2</v>
      </c>
    </row>
    <row r="142" spans="1:10" x14ac:dyDescent="0.25">
      <c r="A142" s="5">
        <v>2019</v>
      </c>
      <c r="B142" s="10" t="s">
        <v>219</v>
      </c>
      <c r="C142" s="10">
        <v>52</v>
      </c>
      <c r="D142" s="10">
        <v>6906</v>
      </c>
      <c r="E142" s="10">
        <v>499</v>
      </c>
      <c r="F142" s="10">
        <v>142.4</v>
      </c>
      <c r="G142" s="10">
        <v>114</v>
      </c>
      <c r="H142" s="10">
        <v>30</v>
      </c>
      <c r="I142" s="10">
        <v>144</v>
      </c>
      <c r="J142" s="10">
        <v>51.4</v>
      </c>
    </row>
    <row r="143" spans="1:10" x14ac:dyDescent="0.25">
      <c r="A143" s="5">
        <v>2020</v>
      </c>
      <c r="B143" s="10" t="s">
        <v>219</v>
      </c>
      <c r="C143" s="10">
        <v>50</v>
      </c>
      <c r="D143" s="10">
        <v>7032</v>
      </c>
      <c r="E143" s="10">
        <v>544</v>
      </c>
      <c r="F143" s="10">
        <v>151.5</v>
      </c>
      <c r="G143" s="10">
        <v>110</v>
      </c>
      <c r="H143" s="10">
        <v>24</v>
      </c>
      <c r="I143" s="10">
        <v>134</v>
      </c>
      <c r="J143" s="10">
        <v>56.5</v>
      </c>
    </row>
    <row r="144" spans="1:10" x14ac:dyDescent="0.25">
      <c r="A144" s="5">
        <v>2021</v>
      </c>
      <c r="B144" s="10" t="s">
        <v>219</v>
      </c>
      <c r="C144" s="10">
        <v>48</v>
      </c>
      <c r="D144" s="10">
        <v>7655</v>
      </c>
      <c r="E144" s="10">
        <v>501</v>
      </c>
      <c r="F144" s="10">
        <v>169.9</v>
      </c>
      <c r="G144" s="10">
        <v>123</v>
      </c>
      <c r="H144" s="10">
        <v>23</v>
      </c>
      <c r="I144" s="10">
        <v>146</v>
      </c>
      <c r="J144" s="10">
        <v>55.9</v>
      </c>
    </row>
    <row r="145" spans="1:10" x14ac:dyDescent="0.25">
      <c r="A145" s="5">
        <v>2022</v>
      </c>
      <c r="B145" s="10" t="s">
        <v>219</v>
      </c>
      <c r="C145" s="10">
        <v>46</v>
      </c>
      <c r="D145" s="10">
        <v>8184</v>
      </c>
      <c r="E145" s="10">
        <v>573</v>
      </c>
      <c r="F145" s="10">
        <v>190.6</v>
      </c>
      <c r="G145" s="10">
        <v>118</v>
      </c>
      <c r="H145" s="10">
        <v>20</v>
      </c>
      <c r="I145" s="10">
        <v>138</v>
      </c>
      <c r="J145" s="10">
        <v>63.5</v>
      </c>
    </row>
    <row r="146" spans="1:10" x14ac:dyDescent="0.25">
      <c r="A146" s="5">
        <v>2023</v>
      </c>
      <c r="B146" s="10" t="s">
        <v>219</v>
      </c>
      <c r="C146" s="10">
        <v>49</v>
      </c>
      <c r="D146" s="10">
        <v>8793</v>
      </c>
      <c r="E146" s="10">
        <v>465</v>
      </c>
      <c r="F146" s="10">
        <v>188.9</v>
      </c>
      <c r="G146" s="10">
        <v>116</v>
      </c>
      <c r="H146" s="10">
        <v>20</v>
      </c>
      <c r="I146" s="10">
        <v>136</v>
      </c>
      <c r="J146" s="10">
        <v>68.099999999999994</v>
      </c>
    </row>
    <row r="147" spans="1:10" x14ac:dyDescent="0.25">
      <c r="A147" s="5">
        <v>2024</v>
      </c>
      <c r="B147" s="10" t="s">
        <v>219</v>
      </c>
      <c r="C147" s="10">
        <v>46</v>
      </c>
      <c r="D147" s="10">
        <v>7695</v>
      </c>
      <c r="E147" s="10">
        <v>476</v>
      </c>
      <c r="F147" s="10">
        <v>177.6</v>
      </c>
      <c r="G147" s="10">
        <v>98</v>
      </c>
      <c r="H147" s="10">
        <v>8</v>
      </c>
      <c r="I147" s="10">
        <v>106</v>
      </c>
      <c r="J147" s="10">
        <v>77.099999999999994</v>
      </c>
    </row>
    <row r="148" spans="1:10" x14ac:dyDescent="0.25">
      <c r="A148" s="5">
        <v>2025</v>
      </c>
      <c r="B148" s="10" t="s">
        <v>219</v>
      </c>
      <c r="C148" s="10">
        <v>35</v>
      </c>
      <c r="D148" s="10">
        <v>3227</v>
      </c>
      <c r="E148" s="10">
        <v>365</v>
      </c>
      <c r="F148" s="10">
        <v>102.6</v>
      </c>
      <c r="G148" s="10">
        <v>75</v>
      </c>
      <c r="H148" s="10">
        <v>13</v>
      </c>
      <c r="I148" s="10">
        <v>88</v>
      </c>
      <c r="J148" s="10">
        <v>40.799999999999997</v>
      </c>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7"/>
  <sheetViews>
    <sheetView workbookViewId="0"/>
  </sheetViews>
  <sheetFormatPr defaultColWidth="11.42578125" defaultRowHeight="15" x14ac:dyDescent="0.25"/>
  <cols>
    <col min="1" max="1" width="27.7109375" customWidth="1"/>
    <col min="2" max="20" width="31.7109375" customWidth="1"/>
  </cols>
  <sheetData>
    <row r="1" spans="1:8" ht="21" customHeight="1" x14ac:dyDescent="0.25">
      <c r="A1" s="1" t="s">
        <v>24</v>
      </c>
    </row>
    <row r="2" spans="1:8" ht="30" customHeight="1" x14ac:dyDescent="0.25">
      <c r="A2" s="8" t="s">
        <v>12</v>
      </c>
    </row>
    <row r="3" spans="1:8" ht="30" customHeight="1" x14ac:dyDescent="0.25">
      <c r="A3" s="4" t="s">
        <v>168</v>
      </c>
      <c r="B3" s="9" t="s">
        <v>220</v>
      </c>
      <c r="C3" s="9" t="s">
        <v>221</v>
      </c>
      <c r="D3" s="9" t="s">
        <v>222</v>
      </c>
      <c r="E3" s="9" t="s">
        <v>223</v>
      </c>
      <c r="F3" s="9" t="s">
        <v>224</v>
      </c>
      <c r="G3" s="9" t="s">
        <v>225</v>
      </c>
      <c r="H3" s="9" t="s">
        <v>226</v>
      </c>
    </row>
    <row r="4" spans="1:8" ht="25.5" customHeight="1" x14ac:dyDescent="0.25">
      <c r="A4" s="5">
        <v>1992</v>
      </c>
      <c r="B4" s="10">
        <v>18099000</v>
      </c>
      <c r="C4" s="10">
        <v>85</v>
      </c>
      <c r="D4" s="10">
        <v>796000</v>
      </c>
      <c r="E4" s="10">
        <v>4</v>
      </c>
      <c r="F4" s="10">
        <v>2513000</v>
      </c>
      <c r="G4" s="10">
        <v>12</v>
      </c>
      <c r="H4" s="10">
        <v>21408000</v>
      </c>
    </row>
    <row r="5" spans="1:8" x14ac:dyDescent="0.25">
      <c r="A5" s="5">
        <v>1993</v>
      </c>
      <c r="B5" s="10">
        <v>17261000</v>
      </c>
      <c r="C5" s="10">
        <v>87</v>
      </c>
      <c r="D5" s="10">
        <v>1396000</v>
      </c>
      <c r="E5" s="10">
        <v>7</v>
      </c>
      <c r="F5" s="10">
        <v>1087000</v>
      </c>
      <c r="G5" s="10">
        <v>6</v>
      </c>
      <c r="H5" s="10">
        <v>19744000</v>
      </c>
    </row>
    <row r="6" spans="1:8" x14ac:dyDescent="0.25">
      <c r="A6" s="5">
        <v>1994</v>
      </c>
      <c r="B6" s="10">
        <v>18105000</v>
      </c>
      <c r="C6" s="10">
        <v>92</v>
      </c>
      <c r="D6" s="10">
        <v>1134000</v>
      </c>
      <c r="E6" s="10">
        <v>6</v>
      </c>
      <c r="F6" s="10">
        <v>365000</v>
      </c>
      <c r="G6" s="10">
        <v>2</v>
      </c>
      <c r="H6" s="10">
        <v>19604000</v>
      </c>
    </row>
    <row r="7" spans="1:8" x14ac:dyDescent="0.25">
      <c r="A7" s="5">
        <v>1995</v>
      </c>
      <c r="B7" s="10">
        <v>19546000</v>
      </c>
      <c r="C7" s="10">
        <v>94</v>
      </c>
      <c r="D7" s="10">
        <v>1170000</v>
      </c>
      <c r="E7" s="10">
        <v>6</v>
      </c>
      <c r="F7" s="10">
        <v>119000</v>
      </c>
      <c r="G7" s="10">
        <v>0.6</v>
      </c>
      <c r="H7" s="10">
        <v>20835000</v>
      </c>
    </row>
    <row r="8" spans="1:8" x14ac:dyDescent="0.25">
      <c r="A8" s="5">
        <v>1996</v>
      </c>
      <c r="B8" s="10">
        <v>21308000</v>
      </c>
      <c r="C8" s="10">
        <v>94</v>
      </c>
      <c r="D8" s="10">
        <v>935000</v>
      </c>
      <c r="E8" s="10">
        <v>4</v>
      </c>
      <c r="F8" s="10">
        <v>435000</v>
      </c>
      <c r="G8" s="10">
        <v>2</v>
      </c>
      <c r="H8" s="10">
        <v>22678000</v>
      </c>
    </row>
    <row r="9" spans="1:8" x14ac:dyDescent="0.25">
      <c r="A9" s="5">
        <v>1997</v>
      </c>
      <c r="B9" s="10">
        <v>21117000</v>
      </c>
      <c r="C9" s="10">
        <v>90</v>
      </c>
      <c r="D9" s="10">
        <v>1386000</v>
      </c>
      <c r="E9" s="10">
        <v>6</v>
      </c>
      <c r="F9" s="10">
        <v>1000000</v>
      </c>
      <c r="G9" s="10">
        <v>4</v>
      </c>
      <c r="H9" s="10">
        <v>23503000</v>
      </c>
    </row>
    <row r="10" spans="1:8" x14ac:dyDescent="0.25">
      <c r="A10" s="5">
        <v>1998</v>
      </c>
      <c r="B10" s="10">
        <v>23222000</v>
      </c>
      <c r="C10" s="10">
        <v>92</v>
      </c>
      <c r="D10" s="10">
        <v>1515000</v>
      </c>
      <c r="E10" s="10">
        <v>6</v>
      </c>
      <c r="F10" s="10">
        <v>504000</v>
      </c>
      <c r="G10" s="10">
        <v>2</v>
      </c>
      <c r="H10" s="10">
        <v>25242000</v>
      </c>
    </row>
    <row r="11" spans="1:8" x14ac:dyDescent="0.25">
      <c r="A11" s="5">
        <v>1999</v>
      </c>
      <c r="B11" s="10">
        <v>16324000</v>
      </c>
      <c r="C11" s="10">
        <v>88</v>
      </c>
      <c r="D11" s="10">
        <v>1853000</v>
      </c>
      <c r="E11" s="10">
        <v>10</v>
      </c>
      <c r="F11" s="10">
        <v>456000</v>
      </c>
      <c r="G11" s="10">
        <v>2</v>
      </c>
      <c r="H11" s="10">
        <v>18633000</v>
      </c>
    </row>
    <row r="12" spans="1:8" x14ac:dyDescent="0.25">
      <c r="A12" s="5">
        <v>2000</v>
      </c>
      <c r="B12" s="10">
        <v>17264000</v>
      </c>
      <c r="C12" s="10">
        <v>82</v>
      </c>
      <c r="D12" s="10">
        <v>1202000</v>
      </c>
      <c r="E12" s="10">
        <v>6</v>
      </c>
      <c r="F12" s="10">
        <v>2513000</v>
      </c>
      <c r="G12" s="10">
        <v>12</v>
      </c>
      <c r="H12" s="10">
        <v>20979000</v>
      </c>
    </row>
    <row r="13" spans="1:8" x14ac:dyDescent="0.25">
      <c r="A13" s="5">
        <v>2001</v>
      </c>
      <c r="B13" s="10">
        <v>20788000</v>
      </c>
      <c r="C13" s="10">
        <v>90</v>
      </c>
      <c r="D13" s="10">
        <v>2107000</v>
      </c>
      <c r="E13" s="10">
        <v>9</v>
      </c>
      <c r="F13" s="10">
        <v>140000</v>
      </c>
      <c r="G13" s="10">
        <v>1</v>
      </c>
      <c r="H13" s="10">
        <v>23035000</v>
      </c>
    </row>
    <row r="14" spans="1:8" x14ac:dyDescent="0.25">
      <c r="A14" s="5">
        <v>2002</v>
      </c>
      <c r="B14" s="10">
        <v>19733000</v>
      </c>
      <c r="C14" s="10">
        <v>89</v>
      </c>
      <c r="D14" s="10">
        <v>1822000</v>
      </c>
      <c r="E14" s="10">
        <v>8</v>
      </c>
      <c r="F14" s="10">
        <v>570000</v>
      </c>
      <c r="G14" s="10">
        <v>3</v>
      </c>
      <c r="H14" s="10">
        <v>22125000</v>
      </c>
    </row>
    <row r="15" spans="1:8" x14ac:dyDescent="0.25">
      <c r="A15" s="5">
        <v>2003</v>
      </c>
      <c r="B15" s="10">
        <v>24692000</v>
      </c>
      <c r="C15" s="10">
        <v>94</v>
      </c>
      <c r="D15" s="10">
        <v>1586000</v>
      </c>
      <c r="E15" s="10">
        <v>6</v>
      </c>
      <c r="F15" s="10">
        <v>60000</v>
      </c>
      <c r="G15" s="10">
        <v>0.2</v>
      </c>
      <c r="H15" s="10">
        <v>26338000</v>
      </c>
    </row>
    <row r="16" spans="1:8" x14ac:dyDescent="0.25">
      <c r="A16" s="5">
        <v>2004</v>
      </c>
      <c r="B16" s="10">
        <v>29272000</v>
      </c>
      <c r="C16" s="10">
        <v>90</v>
      </c>
      <c r="D16" s="10">
        <v>3146000</v>
      </c>
      <c r="E16" s="10">
        <v>10</v>
      </c>
      <c r="F16" s="10">
        <v>138000</v>
      </c>
      <c r="G16" s="10">
        <v>0.4</v>
      </c>
      <c r="H16" s="10">
        <v>32556000</v>
      </c>
    </row>
    <row r="17" spans="1:8" x14ac:dyDescent="0.25">
      <c r="A17" s="5">
        <v>2005</v>
      </c>
      <c r="B17" s="10">
        <v>16773000</v>
      </c>
      <c r="C17" s="10">
        <v>83</v>
      </c>
      <c r="D17" s="10">
        <v>1729000</v>
      </c>
      <c r="E17" s="10">
        <v>8</v>
      </c>
      <c r="F17" s="10">
        <v>1745000</v>
      </c>
      <c r="G17" s="10">
        <v>9</v>
      </c>
      <c r="H17" s="10">
        <v>20247000</v>
      </c>
    </row>
    <row r="18" spans="1:8" x14ac:dyDescent="0.25">
      <c r="A18" s="5">
        <v>2006</v>
      </c>
      <c r="B18" s="10">
        <v>22378000</v>
      </c>
      <c r="C18" s="10">
        <v>84</v>
      </c>
      <c r="D18" s="10">
        <v>2804000</v>
      </c>
      <c r="E18" s="10">
        <v>10</v>
      </c>
      <c r="F18" s="10">
        <v>1626000</v>
      </c>
      <c r="G18" s="10">
        <v>6</v>
      </c>
      <c r="H18" s="10">
        <v>26808000</v>
      </c>
    </row>
    <row r="19" spans="1:8" x14ac:dyDescent="0.25">
      <c r="A19" s="5">
        <v>2007</v>
      </c>
      <c r="B19" s="10">
        <v>23630000</v>
      </c>
      <c r="C19" s="10">
        <v>83</v>
      </c>
      <c r="D19" s="10">
        <v>2531000</v>
      </c>
      <c r="E19" s="10">
        <v>9</v>
      </c>
      <c r="F19" s="10">
        <v>2140000</v>
      </c>
      <c r="G19" s="10">
        <v>8</v>
      </c>
      <c r="H19" s="10">
        <v>28301000</v>
      </c>
    </row>
    <row r="20" spans="1:8" x14ac:dyDescent="0.25">
      <c r="A20" s="5">
        <v>2008</v>
      </c>
      <c r="B20" s="10">
        <v>22978000</v>
      </c>
      <c r="C20" s="10">
        <v>88</v>
      </c>
      <c r="D20" s="10">
        <v>2526000</v>
      </c>
      <c r="E20" s="10">
        <v>9</v>
      </c>
      <c r="F20" s="10">
        <v>725000</v>
      </c>
      <c r="G20" s="10">
        <v>3</v>
      </c>
      <c r="H20" s="10">
        <v>26229000</v>
      </c>
    </row>
    <row r="21" spans="1:8" x14ac:dyDescent="0.25">
      <c r="A21" s="5">
        <v>2009</v>
      </c>
      <c r="B21" s="10">
        <v>15469000</v>
      </c>
      <c r="C21" s="10">
        <v>87</v>
      </c>
      <c r="D21" s="10">
        <v>2341000</v>
      </c>
      <c r="E21" s="10">
        <v>13</v>
      </c>
      <c r="F21" s="10">
        <v>35000</v>
      </c>
      <c r="G21" s="10">
        <v>0.2</v>
      </c>
      <c r="H21" s="10">
        <v>17845000</v>
      </c>
    </row>
    <row r="22" spans="1:8" x14ac:dyDescent="0.25">
      <c r="A22" s="5">
        <v>2010</v>
      </c>
      <c r="B22" s="10">
        <v>13352000</v>
      </c>
      <c r="C22" s="10">
        <v>89</v>
      </c>
      <c r="D22" s="10">
        <v>1052000</v>
      </c>
      <c r="E22" s="10">
        <v>7</v>
      </c>
      <c r="F22" s="10">
        <v>675000</v>
      </c>
      <c r="G22" s="10">
        <v>4</v>
      </c>
      <c r="H22" s="10">
        <v>15079000</v>
      </c>
    </row>
    <row r="23" spans="1:8" x14ac:dyDescent="0.25">
      <c r="A23" s="5">
        <v>2011</v>
      </c>
      <c r="B23" s="10">
        <v>12673000</v>
      </c>
      <c r="C23" s="10">
        <v>84</v>
      </c>
      <c r="D23" s="10">
        <v>2254000</v>
      </c>
      <c r="E23" s="10">
        <v>15</v>
      </c>
      <c r="F23" s="10">
        <v>215000</v>
      </c>
      <c r="G23" s="10">
        <v>1</v>
      </c>
      <c r="H23" s="10">
        <v>15142000</v>
      </c>
    </row>
    <row r="24" spans="1:8" x14ac:dyDescent="0.25">
      <c r="A24" s="5">
        <v>2012</v>
      </c>
      <c r="B24" s="10">
        <v>10967000</v>
      </c>
      <c r="C24" s="10">
        <v>85</v>
      </c>
      <c r="D24" s="10">
        <v>2005000</v>
      </c>
      <c r="E24" s="10">
        <v>15</v>
      </c>
      <c r="F24" s="10">
        <v>7000</v>
      </c>
      <c r="G24" s="10">
        <v>0.05</v>
      </c>
      <c r="H24" s="10">
        <v>12979000</v>
      </c>
    </row>
    <row r="25" spans="1:8" x14ac:dyDescent="0.25">
      <c r="A25" s="5">
        <v>2013</v>
      </c>
      <c r="B25" s="10">
        <v>7857000</v>
      </c>
      <c r="C25" s="10">
        <v>80</v>
      </c>
      <c r="D25" s="10">
        <v>1955000</v>
      </c>
      <c r="E25" s="10">
        <v>20</v>
      </c>
      <c r="F25" s="10">
        <v>77000</v>
      </c>
      <c r="G25" s="10">
        <v>0.8</v>
      </c>
      <c r="H25" s="10">
        <v>9889000</v>
      </c>
    </row>
    <row r="26" spans="1:8" x14ac:dyDescent="0.25">
      <c r="A26" s="5">
        <v>2014</v>
      </c>
      <c r="B26" s="10">
        <v>8321000</v>
      </c>
      <c r="C26" s="10">
        <v>75</v>
      </c>
      <c r="D26" s="10">
        <v>2710000</v>
      </c>
      <c r="E26" s="10">
        <v>25</v>
      </c>
      <c r="F26" s="10">
        <v>9000</v>
      </c>
      <c r="G26" s="10">
        <v>0.08</v>
      </c>
      <c r="H26" s="10">
        <v>11040000</v>
      </c>
    </row>
    <row r="27" spans="1:8" x14ac:dyDescent="0.25">
      <c r="A27" s="5">
        <v>2015</v>
      </c>
      <c r="B27" s="10">
        <v>10245000</v>
      </c>
      <c r="C27" s="10">
        <v>85</v>
      </c>
      <c r="D27" s="10">
        <v>1800000</v>
      </c>
      <c r="E27" s="10">
        <v>15</v>
      </c>
      <c r="F27" s="10">
        <v>76000</v>
      </c>
      <c r="G27" s="10">
        <v>0.6</v>
      </c>
      <c r="H27" s="10">
        <v>12121000</v>
      </c>
    </row>
    <row r="28" spans="1:8" x14ac:dyDescent="0.25">
      <c r="A28" s="5">
        <v>2016</v>
      </c>
      <c r="B28" s="10">
        <v>7986000</v>
      </c>
      <c r="C28" s="10">
        <v>80</v>
      </c>
      <c r="D28" s="10">
        <v>1943000</v>
      </c>
      <c r="E28" s="10">
        <v>20</v>
      </c>
      <c r="F28" s="10">
        <v>5000</v>
      </c>
      <c r="G28" s="10">
        <v>0.05</v>
      </c>
      <c r="H28" s="10">
        <v>9934000</v>
      </c>
    </row>
    <row r="29" spans="1:8" x14ac:dyDescent="0.25">
      <c r="A29" s="5">
        <v>2017</v>
      </c>
      <c r="B29" s="10">
        <v>2366000</v>
      </c>
      <c r="C29" s="10">
        <v>34</v>
      </c>
      <c r="D29" s="10">
        <v>4670000</v>
      </c>
      <c r="E29" s="10">
        <v>66</v>
      </c>
      <c r="F29" s="10">
        <v>5000</v>
      </c>
      <c r="G29" s="10">
        <v>7.0000000000000007E-2</v>
      </c>
      <c r="H29" s="10">
        <v>7041000</v>
      </c>
    </row>
    <row r="30" spans="1:8" x14ac:dyDescent="0.25">
      <c r="A30" s="5">
        <v>2018</v>
      </c>
      <c r="B30" s="10">
        <v>1460000</v>
      </c>
      <c r="C30" s="10">
        <v>23</v>
      </c>
      <c r="D30" s="10">
        <v>4843000</v>
      </c>
      <c r="E30" s="10">
        <v>77</v>
      </c>
      <c r="F30" s="10">
        <v>15000</v>
      </c>
      <c r="G30" s="10">
        <v>0.2</v>
      </c>
      <c r="H30" s="10">
        <v>6318000</v>
      </c>
    </row>
    <row r="31" spans="1:8" x14ac:dyDescent="0.25">
      <c r="A31" s="5">
        <v>2019</v>
      </c>
      <c r="B31" s="10">
        <v>1077000</v>
      </c>
      <c r="C31" s="10">
        <v>16</v>
      </c>
      <c r="D31" s="10">
        <v>5369000</v>
      </c>
      <c r="E31" s="10">
        <v>82</v>
      </c>
      <c r="F31" s="10">
        <v>105000</v>
      </c>
      <c r="G31" s="10">
        <v>2</v>
      </c>
      <c r="H31" s="10">
        <v>6551000</v>
      </c>
    </row>
    <row r="32" spans="1:8" x14ac:dyDescent="0.25">
      <c r="A32" s="5">
        <v>2020</v>
      </c>
      <c r="B32" s="10">
        <v>286000</v>
      </c>
      <c r="C32" s="10">
        <v>5</v>
      </c>
      <c r="D32" s="10">
        <v>5943000</v>
      </c>
      <c r="E32" s="10">
        <v>95</v>
      </c>
      <c r="F32" s="10">
        <v>15000</v>
      </c>
      <c r="G32" s="10">
        <v>0.2</v>
      </c>
      <c r="H32" s="10">
        <v>6244000</v>
      </c>
    </row>
    <row r="33" spans="1:8" x14ac:dyDescent="0.25">
      <c r="A33" s="5">
        <v>2021</v>
      </c>
      <c r="B33" s="10">
        <v>2000</v>
      </c>
      <c r="C33" s="10">
        <v>0.04</v>
      </c>
      <c r="D33" s="10">
        <v>4877000</v>
      </c>
      <c r="E33" s="10">
        <v>100</v>
      </c>
      <c r="F33" s="10">
        <v>15000</v>
      </c>
      <c r="G33" s="10">
        <v>0.3</v>
      </c>
      <c r="H33" s="10">
        <v>4894000</v>
      </c>
    </row>
    <row r="34" spans="1:8" x14ac:dyDescent="0.25">
      <c r="A34" s="5">
        <v>2022</v>
      </c>
      <c r="B34" s="10">
        <v>8000</v>
      </c>
      <c r="C34" s="10">
        <v>0.2</v>
      </c>
      <c r="D34" s="10">
        <v>4138000</v>
      </c>
      <c r="E34" s="10">
        <v>100</v>
      </c>
      <c r="F34" s="10">
        <v>5000</v>
      </c>
      <c r="G34" s="10">
        <v>0.1</v>
      </c>
      <c r="H34" s="10">
        <v>4151000</v>
      </c>
    </row>
    <row r="35" spans="1:8" x14ac:dyDescent="0.25">
      <c r="A35" s="5">
        <v>2023</v>
      </c>
      <c r="B35" s="10">
        <v>218000</v>
      </c>
      <c r="C35" s="10">
        <v>5</v>
      </c>
      <c r="D35" s="10">
        <v>3936000</v>
      </c>
      <c r="E35" s="10">
        <v>95</v>
      </c>
      <c r="F35" s="10">
        <v>10000</v>
      </c>
      <c r="G35" s="10">
        <v>0.2</v>
      </c>
      <c r="H35" s="10">
        <v>4164000</v>
      </c>
    </row>
    <row r="36" spans="1:8" x14ac:dyDescent="0.25">
      <c r="A36" s="5">
        <v>2024</v>
      </c>
      <c r="B36" s="10">
        <v>139000</v>
      </c>
      <c r="C36" s="10">
        <v>3</v>
      </c>
      <c r="D36" s="10">
        <v>4321000</v>
      </c>
      <c r="E36" s="10">
        <v>97</v>
      </c>
      <c r="F36" s="10">
        <v>8000</v>
      </c>
      <c r="G36" s="10">
        <v>0.2</v>
      </c>
      <c r="H36" s="10">
        <v>4468000</v>
      </c>
    </row>
    <row r="37" spans="1:8" x14ac:dyDescent="0.25">
      <c r="A37" s="5">
        <v>2025</v>
      </c>
      <c r="B37" s="10">
        <v>0</v>
      </c>
      <c r="C37" s="10">
        <v>0</v>
      </c>
      <c r="D37" s="10">
        <v>3366000</v>
      </c>
      <c r="E37" s="10">
        <v>100</v>
      </c>
      <c r="F37" s="10">
        <v>5000</v>
      </c>
      <c r="G37" s="10">
        <v>0.1</v>
      </c>
      <c r="H37" s="10">
        <v>3371000</v>
      </c>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45"/>
  <sheetViews>
    <sheetView workbookViewId="0"/>
  </sheetViews>
  <sheetFormatPr defaultColWidth="11.42578125" defaultRowHeight="15" x14ac:dyDescent="0.25"/>
  <cols>
    <col min="1" max="1" width="27.7109375" customWidth="1"/>
    <col min="2" max="20" width="31.7109375" customWidth="1"/>
  </cols>
  <sheetData>
    <row r="1" spans="1:8" ht="21" customHeight="1" x14ac:dyDescent="0.25">
      <c r="A1" s="1" t="s">
        <v>25</v>
      </c>
    </row>
    <row r="2" spans="1:8" ht="30" customHeight="1" x14ac:dyDescent="0.25">
      <c r="A2" s="8" t="s">
        <v>14</v>
      </c>
    </row>
    <row r="3" spans="1:8" ht="30" customHeight="1" x14ac:dyDescent="0.25">
      <c r="A3" s="4" t="s">
        <v>168</v>
      </c>
      <c r="B3" s="9" t="s">
        <v>227</v>
      </c>
      <c r="C3" s="9" t="s">
        <v>228</v>
      </c>
      <c r="D3" s="9" t="s">
        <v>229</v>
      </c>
      <c r="E3" s="9" t="s">
        <v>230</v>
      </c>
      <c r="F3" s="9" t="s">
        <v>231</v>
      </c>
      <c r="G3" s="9" t="s">
        <v>232</v>
      </c>
      <c r="H3" s="9" t="s">
        <v>233</v>
      </c>
    </row>
    <row r="4" spans="1:8" ht="25.5" customHeight="1" x14ac:dyDescent="0.25">
      <c r="A4" s="5">
        <v>1984</v>
      </c>
      <c r="B4" s="10">
        <v>4482000</v>
      </c>
      <c r="C4" s="10">
        <v>3183000</v>
      </c>
      <c r="D4" s="10">
        <v>7665000</v>
      </c>
      <c r="E4" s="10"/>
      <c r="F4" s="10"/>
      <c r="G4" s="10">
        <v>12735000</v>
      </c>
      <c r="H4" s="10">
        <v>20400000</v>
      </c>
    </row>
    <row r="5" spans="1:8" x14ac:dyDescent="0.25">
      <c r="A5" s="5">
        <v>1985</v>
      </c>
      <c r="B5" s="10">
        <v>2837000</v>
      </c>
      <c r="C5" s="10">
        <v>2049000</v>
      </c>
      <c r="D5" s="10">
        <v>4886000</v>
      </c>
      <c r="E5" s="10"/>
      <c r="F5" s="10"/>
      <c r="G5" s="10">
        <v>13126000</v>
      </c>
      <c r="H5" s="10">
        <v>18012000</v>
      </c>
    </row>
    <row r="6" spans="1:8" x14ac:dyDescent="0.25">
      <c r="A6" s="5">
        <v>1986</v>
      </c>
      <c r="B6" s="10">
        <v>5486000</v>
      </c>
      <c r="C6" s="10">
        <v>3751000</v>
      </c>
      <c r="D6" s="10">
        <v>9237000</v>
      </c>
      <c r="E6" s="10"/>
      <c r="F6" s="10"/>
      <c r="G6" s="10">
        <v>13790000</v>
      </c>
      <c r="H6" s="10">
        <v>23027000</v>
      </c>
    </row>
    <row r="7" spans="1:8" x14ac:dyDescent="0.25">
      <c r="A7" s="5">
        <v>1987</v>
      </c>
      <c r="B7" s="10">
        <v>1720000</v>
      </c>
      <c r="C7" s="10">
        <v>6889000</v>
      </c>
      <c r="D7" s="10">
        <v>8609000</v>
      </c>
      <c r="E7" s="10"/>
      <c r="F7" s="10"/>
      <c r="G7" s="10">
        <v>19806000</v>
      </c>
      <c r="H7" s="10">
        <v>28415000</v>
      </c>
    </row>
    <row r="8" spans="1:8" x14ac:dyDescent="0.25">
      <c r="A8" s="5">
        <v>1988</v>
      </c>
      <c r="B8" s="10">
        <v>5547000</v>
      </c>
      <c r="C8" s="10">
        <v>8523000</v>
      </c>
      <c r="D8" s="10">
        <v>14070000</v>
      </c>
      <c r="E8" s="10"/>
      <c r="F8" s="10"/>
      <c r="G8" s="10">
        <v>12788000</v>
      </c>
      <c r="H8" s="10">
        <v>26858000</v>
      </c>
    </row>
    <row r="9" spans="1:8" x14ac:dyDescent="0.25">
      <c r="A9" s="5">
        <v>1989</v>
      </c>
      <c r="B9" s="10">
        <v>4585000</v>
      </c>
      <c r="C9" s="10">
        <v>11699000</v>
      </c>
      <c r="D9" s="10">
        <v>16284000</v>
      </c>
      <c r="E9" s="10"/>
      <c r="F9" s="10"/>
      <c r="G9" s="10">
        <v>13339000</v>
      </c>
      <c r="H9" s="10">
        <v>29623000</v>
      </c>
    </row>
    <row r="10" spans="1:8" x14ac:dyDescent="0.25">
      <c r="A10" s="5">
        <v>1990</v>
      </c>
      <c r="B10" s="10">
        <v>3451000</v>
      </c>
      <c r="C10" s="10">
        <v>9075000</v>
      </c>
      <c r="D10" s="10">
        <v>12526000</v>
      </c>
      <c r="E10" s="10"/>
      <c r="F10" s="10"/>
      <c r="G10" s="10">
        <v>16155000</v>
      </c>
      <c r="H10" s="10">
        <v>28681000</v>
      </c>
    </row>
    <row r="11" spans="1:8" x14ac:dyDescent="0.25">
      <c r="A11" s="5">
        <v>1991</v>
      </c>
      <c r="B11" s="10">
        <v>2512000</v>
      </c>
      <c r="C11" s="10">
        <v>8310000</v>
      </c>
      <c r="D11" s="10">
        <v>10822000</v>
      </c>
      <c r="E11" s="10"/>
      <c r="F11" s="10"/>
      <c r="G11" s="10">
        <v>14881000</v>
      </c>
      <c r="H11" s="10">
        <v>25703000</v>
      </c>
    </row>
    <row r="12" spans="1:8" x14ac:dyDescent="0.25">
      <c r="A12" s="5">
        <v>1992</v>
      </c>
      <c r="B12" s="10">
        <v>3078000</v>
      </c>
      <c r="C12" s="10">
        <v>7044000</v>
      </c>
      <c r="D12" s="10">
        <v>10122000</v>
      </c>
      <c r="E12" s="10">
        <v>5830000</v>
      </c>
      <c r="F12" s="10">
        <v>5456000</v>
      </c>
      <c r="G12" s="10">
        <v>11286000</v>
      </c>
      <c r="H12" s="10">
        <v>21408000</v>
      </c>
    </row>
    <row r="13" spans="1:8" x14ac:dyDescent="0.25">
      <c r="A13" s="5">
        <v>1993</v>
      </c>
      <c r="B13" s="10">
        <v>1830000</v>
      </c>
      <c r="C13" s="10">
        <v>405000</v>
      </c>
      <c r="D13" s="10">
        <v>2235000</v>
      </c>
      <c r="E13" s="10">
        <v>12815000</v>
      </c>
      <c r="F13" s="10">
        <v>4694000</v>
      </c>
      <c r="G13" s="10">
        <v>17509000</v>
      </c>
      <c r="H13" s="10">
        <v>19744000</v>
      </c>
    </row>
    <row r="14" spans="1:8" x14ac:dyDescent="0.25">
      <c r="A14" s="5">
        <v>1994</v>
      </c>
      <c r="B14" s="10">
        <v>479000</v>
      </c>
      <c r="C14" s="10">
        <v>625000</v>
      </c>
      <c r="D14" s="10">
        <v>1104000</v>
      </c>
      <c r="E14" s="10">
        <v>13055000</v>
      </c>
      <c r="F14" s="10">
        <v>5445000</v>
      </c>
      <c r="G14" s="10">
        <v>18500000</v>
      </c>
      <c r="H14" s="10">
        <v>19604000</v>
      </c>
    </row>
    <row r="15" spans="1:8" x14ac:dyDescent="0.25">
      <c r="A15" s="5">
        <v>1995</v>
      </c>
      <c r="B15" s="10">
        <v>165000</v>
      </c>
      <c r="C15" s="10">
        <v>360000</v>
      </c>
      <c r="D15" s="10">
        <v>525000</v>
      </c>
      <c r="E15" s="10">
        <v>12485000</v>
      </c>
      <c r="F15" s="10">
        <v>7825000</v>
      </c>
      <c r="G15" s="10">
        <v>20310000</v>
      </c>
      <c r="H15" s="10">
        <v>20835000</v>
      </c>
    </row>
    <row r="16" spans="1:8" x14ac:dyDescent="0.25">
      <c r="A16" s="5">
        <v>1996</v>
      </c>
      <c r="B16" s="10">
        <v>420000</v>
      </c>
      <c r="C16" s="10">
        <v>988000</v>
      </c>
      <c r="D16" s="10">
        <v>1408000</v>
      </c>
      <c r="E16" s="10">
        <v>13247000</v>
      </c>
      <c r="F16" s="10">
        <v>8023000</v>
      </c>
      <c r="G16" s="10">
        <v>21270000</v>
      </c>
      <c r="H16" s="10">
        <v>22678000</v>
      </c>
    </row>
    <row r="17" spans="1:8" x14ac:dyDescent="0.25">
      <c r="A17" s="5">
        <v>1997</v>
      </c>
      <c r="B17" s="10">
        <v>1232000</v>
      </c>
      <c r="C17" s="10">
        <v>837000</v>
      </c>
      <c r="D17" s="10">
        <v>2069000</v>
      </c>
      <c r="E17" s="10">
        <v>11594000</v>
      </c>
      <c r="F17" s="10">
        <v>9840000</v>
      </c>
      <c r="G17" s="10">
        <v>21434000</v>
      </c>
      <c r="H17" s="10">
        <v>23503000</v>
      </c>
    </row>
    <row r="18" spans="1:8" x14ac:dyDescent="0.25">
      <c r="A18" s="5">
        <v>1998</v>
      </c>
      <c r="B18" s="10">
        <v>2559000</v>
      </c>
      <c r="C18" s="10">
        <v>60000</v>
      </c>
      <c r="D18" s="10">
        <v>2619000</v>
      </c>
      <c r="E18" s="10">
        <v>11038000</v>
      </c>
      <c r="F18" s="10">
        <v>11595000</v>
      </c>
      <c r="G18" s="10">
        <v>22633000</v>
      </c>
      <c r="H18" s="10">
        <v>25252000</v>
      </c>
    </row>
    <row r="19" spans="1:8" x14ac:dyDescent="0.25">
      <c r="A19" s="5">
        <v>1999</v>
      </c>
      <c r="B19" s="10">
        <v>878000</v>
      </c>
      <c r="C19" s="10">
        <v>392000</v>
      </c>
      <c r="D19" s="10">
        <v>1270000</v>
      </c>
      <c r="E19" s="10">
        <v>11415000</v>
      </c>
      <c r="F19" s="10">
        <v>5946000</v>
      </c>
      <c r="G19" s="10">
        <v>17361000</v>
      </c>
      <c r="H19" s="10">
        <v>18631000</v>
      </c>
    </row>
    <row r="20" spans="1:8" x14ac:dyDescent="0.25">
      <c r="A20" s="5">
        <v>2000</v>
      </c>
      <c r="B20" s="10">
        <v>1397000</v>
      </c>
      <c r="C20" s="10">
        <v>900000</v>
      </c>
      <c r="D20" s="10">
        <v>2297000</v>
      </c>
      <c r="E20" s="10">
        <v>10161000</v>
      </c>
      <c r="F20" s="10">
        <v>8525000</v>
      </c>
      <c r="G20" s="10">
        <v>18686000</v>
      </c>
      <c r="H20" s="10">
        <v>20983000</v>
      </c>
    </row>
    <row r="21" spans="1:8" x14ac:dyDescent="0.25">
      <c r="A21" s="5">
        <v>2001</v>
      </c>
      <c r="B21" s="10">
        <v>918000</v>
      </c>
      <c r="C21" s="10">
        <v>525000</v>
      </c>
      <c r="D21" s="10">
        <v>1443000</v>
      </c>
      <c r="E21" s="10">
        <v>13515000</v>
      </c>
      <c r="F21" s="10">
        <v>8075000</v>
      </c>
      <c r="G21" s="10">
        <v>21590000</v>
      </c>
      <c r="H21" s="10">
        <v>23033000</v>
      </c>
    </row>
    <row r="22" spans="1:8" x14ac:dyDescent="0.25">
      <c r="A22" s="5">
        <v>2002</v>
      </c>
      <c r="B22" s="10">
        <v>530000</v>
      </c>
      <c r="C22" s="10">
        <v>200000</v>
      </c>
      <c r="D22" s="10">
        <v>730000</v>
      </c>
      <c r="E22" s="10">
        <v>12385000</v>
      </c>
      <c r="F22" s="10">
        <v>9010000</v>
      </c>
      <c r="G22" s="10">
        <v>21395000</v>
      </c>
      <c r="H22" s="10">
        <v>22125000</v>
      </c>
    </row>
    <row r="23" spans="1:8" x14ac:dyDescent="0.25">
      <c r="A23" s="5">
        <v>2003</v>
      </c>
      <c r="B23" s="10">
        <v>430000</v>
      </c>
      <c r="C23" s="10">
        <v>280000</v>
      </c>
      <c r="D23" s="10">
        <v>710000</v>
      </c>
      <c r="E23" s="10">
        <v>25578000</v>
      </c>
      <c r="F23" s="10">
        <v>50000</v>
      </c>
      <c r="G23" s="10">
        <v>25628000</v>
      </c>
      <c r="H23" s="10">
        <v>26338000</v>
      </c>
    </row>
    <row r="24" spans="1:8" x14ac:dyDescent="0.25">
      <c r="A24" s="5">
        <v>2004</v>
      </c>
      <c r="B24" s="10">
        <v>330000</v>
      </c>
      <c r="C24" s="10">
        <v>320000</v>
      </c>
      <c r="D24" s="10">
        <v>650000</v>
      </c>
      <c r="E24" s="10">
        <v>31906000</v>
      </c>
      <c r="F24" s="10">
        <v>0</v>
      </c>
      <c r="G24" s="10">
        <v>31906000</v>
      </c>
      <c r="H24" s="10">
        <v>32556000</v>
      </c>
    </row>
    <row r="25" spans="1:8" x14ac:dyDescent="0.25">
      <c r="A25" s="5">
        <v>2005</v>
      </c>
      <c r="B25" s="10">
        <v>281000</v>
      </c>
      <c r="C25" s="10">
        <v>105000</v>
      </c>
      <c r="D25" s="10">
        <v>386000</v>
      </c>
      <c r="E25" s="10">
        <v>16977000</v>
      </c>
      <c r="F25" s="10">
        <v>2884000</v>
      </c>
      <c r="G25" s="10">
        <v>19861000</v>
      </c>
      <c r="H25" s="10">
        <v>20247000</v>
      </c>
    </row>
    <row r="26" spans="1:8" x14ac:dyDescent="0.25">
      <c r="A26" s="5">
        <v>2006</v>
      </c>
      <c r="B26" s="10">
        <v>541000</v>
      </c>
      <c r="C26" s="10">
        <v>2169000</v>
      </c>
      <c r="D26" s="10">
        <v>2710000</v>
      </c>
      <c r="E26" s="10">
        <v>22588000</v>
      </c>
      <c r="F26" s="10">
        <v>1510000</v>
      </c>
      <c r="G26" s="10">
        <v>24098000</v>
      </c>
      <c r="H26" s="10">
        <v>26808000</v>
      </c>
    </row>
    <row r="27" spans="1:8" x14ac:dyDescent="0.25">
      <c r="A27" s="5">
        <v>2007</v>
      </c>
      <c r="B27" s="10">
        <v>936000</v>
      </c>
      <c r="C27" s="10">
        <v>230000</v>
      </c>
      <c r="D27" s="10">
        <v>1166000</v>
      </c>
      <c r="E27" s="10">
        <v>26650000</v>
      </c>
      <c r="F27" s="10">
        <v>485000</v>
      </c>
      <c r="G27" s="10">
        <v>27135000</v>
      </c>
      <c r="H27" s="10">
        <v>28301000</v>
      </c>
    </row>
    <row r="28" spans="1:8" x14ac:dyDescent="0.25">
      <c r="A28" s="5">
        <v>2008</v>
      </c>
      <c r="B28" s="10">
        <v>582000</v>
      </c>
      <c r="C28" s="10">
        <v>487000</v>
      </c>
      <c r="D28" s="10">
        <v>1069000</v>
      </c>
      <c r="E28" s="10">
        <v>25160000</v>
      </c>
      <c r="F28" s="10">
        <v>0</v>
      </c>
      <c r="G28" s="10">
        <v>25160000</v>
      </c>
      <c r="H28" s="10">
        <v>26229000</v>
      </c>
    </row>
    <row r="29" spans="1:8" x14ac:dyDescent="0.25">
      <c r="A29" s="5">
        <v>2009</v>
      </c>
      <c r="B29" s="10">
        <v>603000</v>
      </c>
      <c r="C29" s="10">
        <v>220000</v>
      </c>
      <c r="D29" s="10">
        <v>823000</v>
      </c>
      <c r="E29" s="10">
        <v>17022000</v>
      </c>
      <c r="F29" s="10">
        <v>0</v>
      </c>
      <c r="G29" s="10">
        <v>17022000</v>
      </c>
      <c r="H29" s="10">
        <v>17845000</v>
      </c>
    </row>
    <row r="30" spans="1:8" x14ac:dyDescent="0.25">
      <c r="A30" s="5">
        <v>2010</v>
      </c>
      <c r="B30" s="10">
        <v>415000</v>
      </c>
      <c r="C30" s="10">
        <v>50000</v>
      </c>
      <c r="D30" s="10">
        <v>465000</v>
      </c>
      <c r="E30" s="10">
        <v>14614000</v>
      </c>
      <c r="F30" s="10">
        <v>0</v>
      </c>
      <c r="G30" s="10">
        <v>14614000</v>
      </c>
      <c r="H30" s="10">
        <v>15079000</v>
      </c>
    </row>
    <row r="31" spans="1:8" x14ac:dyDescent="0.25">
      <c r="A31" s="5">
        <v>2011</v>
      </c>
      <c r="B31" s="10">
        <v>215000</v>
      </c>
      <c r="C31" s="10">
        <v>189000</v>
      </c>
      <c r="D31" s="10">
        <v>404000</v>
      </c>
      <c r="E31" s="10">
        <v>14738000</v>
      </c>
      <c r="F31" s="10">
        <v>0</v>
      </c>
      <c r="G31" s="10">
        <v>14738000</v>
      </c>
      <c r="H31" s="10">
        <v>15142000</v>
      </c>
    </row>
    <row r="32" spans="1:8" x14ac:dyDescent="0.25">
      <c r="A32" s="5">
        <v>2012</v>
      </c>
      <c r="B32" s="10">
        <v>14000</v>
      </c>
      <c r="C32" s="10">
        <v>230000</v>
      </c>
      <c r="D32" s="10">
        <v>244000</v>
      </c>
      <c r="E32" s="10">
        <v>12735000</v>
      </c>
      <c r="F32" s="10">
        <v>0</v>
      </c>
      <c r="G32" s="10">
        <v>12735000</v>
      </c>
      <c r="H32" s="10">
        <v>12979000</v>
      </c>
    </row>
    <row r="33" spans="1:8" x14ac:dyDescent="0.25">
      <c r="A33" s="5">
        <v>2013</v>
      </c>
      <c r="B33" s="10">
        <v>77000</v>
      </c>
      <c r="C33" s="10">
        <v>537000</v>
      </c>
      <c r="D33" s="10">
        <v>614000</v>
      </c>
      <c r="E33" s="10">
        <v>9275000</v>
      </c>
      <c r="F33" s="10">
        <v>0</v>
      </c>
      <c r="G33" s="10">
        <v>9275000</v>
      </c>
      <c r="H33" s="10">
        <v>9889000</v>
      </c>
    </row>
    <row r="34" spans="1:8" x14ac:dyDescent="0.25">
      <c r="A34" s="5">
        <v>2014</v>
      </c>
      <c r="B34" s="10">
        <v>9000</v>
      </c>
      <c r="C34" s="10">
        <v>655000</v>
      </c>
      <c r="D34" s="10">
        <v>664000</v>
      </c>
      <c r="E34" s="10">
        <v>10376000</v>
      </c>
      <c r="F34" s="10">
        <v>0</v>
      </c>
      <c r="G34" s="10">
        <v>10376000</v>
      </c>
      <c r="H34" s="10">
        <v>11040000</v>
      </c>
    </row>
    <row r="35" spans="1:8" x14ac:dyDescent="0.25">
      <c r="A35" s="5">
        <v>2015</v>
      </c>
      <c r="B35" s="10">
        <v>6000</v>
      </c>
      <c r="C35" s="10">
        <v>888000</v>
      </c>
      <c r="D35" s="10">
        <v>894000</v>
      </c>
      <c r="E35" s="10">
        <v>11227000</v>
      </c>
      <c r="F35" s="10">
        <v>0</v>
      </c>
      <c r="G35" s="10">
        <v>11227000</v>
      </c>
      <c r="H35" s="10">
        <v>12121000</v>
      </c>
    </row>
    <row r="36" spans="1:8" x14ac:dyDescent="0.25">
      <c r="A36" s="5">
        <v>2016</v>
      </c>
      <c r="B36" s="10">
        <v>35000</v>
      </c>
      <c r="C36" s="10">
        <v>349000</v>
      </c>
      <c r="D36" s="10">
        <v>384000</v>
      </c>
      <c r="E36" s="10">
        <v>9550000</v>
      </c>
      <c r="F36" s="10">
        <v>0</v>
      </c>
      <c r="G36" s="10">
        <v>9550000</v>
      </c>
      <c r="H36" s="10">
        <v>9934000</v>
      </c>
    </row>
    <row r="37" spans="1:8" x14ac:dyDescent="0.25">
      <c r="A37" s="5">
        <v>2017</v>
      </c>
      <c r="B37" s="10">
        <v>20000</v>
      </c>
      <c r="C37" s="10">
        <v>547000</v>
      </c>
      <c r="D37" s="10">
        <v>567000</v>
      </c>
      <c r="E37" s="10">
        <v>6474000</v>
      </c>
      <c r="F37" s="10">
        <v>0</v>
      </c>
      <c r="G37" s="10">
        <v>6474000</v>
      </c>
      <c r="H37" s="10">
        <v>7041000</v>
      </c>
    </row>
    <row r="38" spans="1:8" x14ac:dyDescent="0.25">
      <c r="A38" s="5">
        <v>2018</v>
      </c>
      <c r="B38" s="10">
        <v>15000</v>
      </c>
      <c r="C38" s="10">
        <v>495000</v>
      </c>
      <c r="D38" s="10">
        <v>510000</v>
      </c>
      <c r="E38" s="10">
        <v>5808000</v>
      </c>
      <c r="F38" s="10">
        <v>0</v>
      </c>
      <c r="G38" s="10">
        <v>5808000</v>
      </c>
      <c r="H38" s="10">
        <v>6318000</v>
      </c>
    </row>
    <row r="39" spans="1:8" x14ac:dyDescent="0.25">
      <c r="A39" s="5">
        <v>2019</v>
      </c>
      <c r="B39" s="10">
        <v>10000</v>
      </c>
      <c r="C39" s="10">
        <v>22000</v>
      </c>
      <c r="D39" s="10">
        <v>32000</v>
      </c>
      <c r="E39" s="10">
        <v>6519000</v>
      </c>
      <c r="F39" s="10">
        <v>0</v>
      </c>
      <c r="G39" s="10">
        <v>6519000</v>
      </c>
      <c r="H39" s="10">
        <v>6551000</v>
      </c>
    </row>
    <row r="40" spans="1:8" x14ac:dyDescent="0.25">
      <c r="A40" s="5">
        <v>2020</v>
      </c>
      <c r="B40" s="10">
        <v>15000</v>
      </c>
      <c r="C40" s="10">
        <v>1552000</v>
      </c>
      <c r="D40" s="10">
        <v>1567000</v>
      </c>
      <c r="E40" s="10">
        <v>3712000</v>
      </c>
      <c r="F40" s="10">
        <v>965000</v>
      </c>
      <c r="G40" s="10">
        <v>4677000</v>
      </c>
      <c r="H40" s="10">
        <v>6245000</v>
      </c>
    </row>
    <row r="41" spans="1:8" x14ac:dyDescent="0.25">
      <c r="A41" s="5">
        <v>2021</v>
      </c>
      <c r="B41" s="10">
        <v>181000</v>
      </c>
      <c r="C41" s="10">
        <v>1068000</v>
      </c>
      <c r="D41" s="10">
        <v>1249000</v>
      </c>
      <c r="E41" s="10">
        <v>3645000</v>
      </c>
      <c r="F41" s="10">
        <v>0</v>
      </c>
      <c r="G41" s="10">
        <v>3645000</v>
      </c>
      <c r="H41" s="10">
        <v>4894000</v>
      </c>
    </row>
    <row r="42" spans="1:8" x14ac:dyDescent="0.25">
      <c r="A42" s="5">
        <v>2022</v>
      </c>
      <c r="B42" s="10">
        <v>740000</v>
      </c>
      <c r="C42" s="10">
        <v>774000</v>
      </c>
      <c r="D42" s="10">
        <v>1514000</v>
      </c>
      <c r="E42" s="10">
        <v>2637000</v>
      </c>
      <c r="F42" s="10">
        <v>0</v>
      </c>
      <c r="G42" s="10">
        <v>2637000</v>
      </c>
      <c r="H42" s="10">
        <v>4151000</v>
      </c>
    </row>
    <row r="43" spans="1:8" x14ac:dyDescent="0.25">
      <c r="A43" s="5">
        <v>2023</v>
      </c>
      <c r="B43" s="10">
        <v>674000</v>
      </c>
      <c r="C43" s="10">
        <v>1259000</v>
      </c>
      <c r="D43" s="10">
        <v>1933000</v>
      </c>
      <c r="E43" s="10">
        <v>2231000</v>
      </c>
      <c r="F43" s="10">
        <v>0</v>
      </c>
      <c r="G43" s="10">
        <v>2231000</v>
      </c>
      <c r="H43" s="10">
        <v>4164000</v>
      </c>
    </row>
    <row r="44" spans="1:8" x14ac:dyDescent="0.25">
      <c r="A44" s="5">
        <v>2024</v>
      </c>
      <c r="B44" s="10">
        <v>2220000</v>
      </c>
      <c r="C44" s="10">
        <v>0</v>
      </c>
      <c r="D44" s="10">
        <v>2220000</v>
      </c>
      <c r="E44" s="10">
        <v>2248000</v>
      </c>
      <c r="F44" s="10">
        <v>0</v>
      </c>
      <c r="G44" s="10">
        <v>2248000</v>
      </c>
      <c r="H44" s="10">
        <v>4468000</v>
      </c>
    </row>
    <row r="45" spans="1:8" x14ac:dyDescent="0.25">
      <c r="A45" s="5">
        <v>2025</v>
      </c>
      <c r="B45" s="10">
        <v>2149000</v>
      </c>
      <c r="C45" s="10">
        <v>0</v>
      </c>
      <c r="D45" s="10">
        <v>2149000</v>
      </c>
      <c r="E45" s="10">
        <v>1222000</v>
      </c>
      <c r="F45" s="10">
        <v>0</v>
      </c>
      <c r="G45" s="10">
        <v>1222000</v>
      </c>
      <c r="H45" s="10">
        <v>3371000</v>
      </c>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323"/>
  <sheetViews>
    <sheetView workbookViewId="0"/>
  </sheetViews>
  <sheetFormatPr defaultColWidth="11.42578125" defaultRowHeight="15" x14ac:dyDescent="0.25"/>
  <cols>
    <col min="1" max="1" width="27.7109375" customWidth="1"/>
    <col min="2" max="20" width="31.7109375" customWidth="1"/>
  </cols>
  <sheetData>
    <row r="1" spans="1:3" ht="21" customHeight="1" x14ac:dyDescent="0.25">
      <c r="A1" s="1" t="s">
        <v>26</v>
      </c>
    </row>
    <row r="2" spans="1:3" ht="30" customHeight="1" x14ac:dyDescent="0.25">
      <c r="A2" s="8" t="s">
        <v>12</v>
      </c>
    </row>
    <row r="3" spans="1:3" ht="30" customHeight="1" x14ac:dyDescent="0.25">
      <c r="A3" s="4" t="s">
        <v>234</v>
      </c>
      <c r="B3" s="9" t="s">
        <v>168</v>
      </c>
      <c r="C3" s="9" t="s">
        <v>235</v>
      </c>
    </row>
    <row r="4" spans="1:3" ht="25.5" customHeight="1" x14ac:dyDescent="0.25">
      <c r="A4" s="5" t="s">
        <v>236</v>
      </c>
      <c r="B4" s="10">
        <v>1994</v>
      </c>
      <c r="C4" s="10">
        <v>0</v>
      </c>
    </row>
    <row r="5" spans="1:3" x14ac:dyDescent="0.25">
      <c r="A5" s="5" t="s">
        <v>236</v>
      </c>
      <c r="B5" s="10">
        <v>1995</v>
      </c>
      <c r="C5" s="10">
        <v>0</v>
      </c>
    </row>
    <row r="6" spans="1:3" x14ac:dyDescent="0.25">
      <c r="A6" s="5" t="s">
        <v>236</v>
      </c>
      <c r="B6" s="10">
        <v>1996</v>
      </c>
      <c r="C6" s="10">
        <v>0</v>
      </c>
    </row>
    <row r="7" spans="1:3" x14ac:dyDescent="0.25">
      <c r="A7" s="5" t="s">
        <v>236</v>
      </c>
      <c r="B7" s="10">
        <v>1997</v>
      </c>
      <c r="C7" s="10">
        <v>0</v>
      </c>
    </row>
    <row r="8" spans="1:3" x14ac:dyDescent="0.25">
      <c r="A8" s="5" t="s">
        <v>236</v>
      </c>
      <c r="B8" s="10">
        <v>1998</v>
      </c>
      <c r="C8" s="10">
        <v>0</v>
      </c>
    </row>
    <row r="9" spans="1:3" x14ac:dyDescent="0.25">
      <c r="A9" s="5" t="s">
        <v>236</v>
      </c>
      <c r="B9" s="10">
        <v>1999</v>
      </c>
      <c r="C9" s="10">
        <v>0</v>
      </c>
    </row>
    <row r="10" spans="1:3" x14ac:dyDescent="0.25">
      <c r="A10" s="5" t="s">
        <v>236</v>
      </c>
      <c r="B10" s="10">
        <v>2000</v>
      </c>
      <c r="C10" s="10">
        <v>0</v>
      </c>
    </row>
    <row r="11" spans="1:3" x14ac:dyDescent="0.25">
      <c r="A11" s="5" t="s">
        <v>236</v>
      </c>
      <c r="B11" s="10">
        <v>2001</v>
      </c>
      <c r="C11" s="10">
        <v>0</v>
      </c>
    </row>
    <row r="12" spans="1:3" x14ac:dyDescent="0.25">
      <c r="A12" s="5" t="s">
        <v>236</v>
      </c>
      <c r="B12" s="10">
        <v>2002</v>
      </c>
      <c r="C12" s="10">
        <v>0</v>
      </c>
    </row>
    <row r="13" spans="1:3" x14ac:dyDescent="0.25">
      <c r="A13" s="5" t="s">
        <v>236</v>
      </c>
      <c r="B13" s="10">
        <v>2003</v>
      </c>
      <c r="C13" s="10">
        <v>0</v>
      </c>
    </row>
    <row r="14" spans="1:3" x14ac:dyDescent="0.25">
      <c r="A14" s="5" t="s">
        <v>236</v>
      </c>
      <c r="B14" s="10">
        <v>2004</v>
      </c>
      <c r="C14" s="10">
        <v>0</v>
      </c>
    </row>
    <row r="15" spans="1:3" x14ac:dyDescent="0.25">
      <c r="A15" s="5" t="s">
        <v>236</v>
      </c>
      <c r="B15" s="10">
        <v>2005</v>
      </c>
      <c r="C15" s="10">
        <v>2600000</v>
      </c>
    </row>
    <row r="16" spans="1:3" x14ac:dyDescent="0.25">
      <c r="A16" s="5" t="s">
        <v>236</v>
      </c>
      <c r="B16" s="10">
        <v>2006</v>
      </c>
      <c r="C16" s="10">
        <v>1500000</v>
      </c>
    </row>
    <row r="17" spans="1:3" x14ac:dyDescent="0.25">
      <c r="A17" s="5" t="s">
        <v>236</v>
      </c>
      <c r="B17" s="10">
        <v>2007</v>
      </c>
      <c r="C17" s="10">
        <v>0</v>
      </c>
    </row>
    <row r="18" spans="1:3" x14ac:dyDescent="0.25">
      <c r="A18" s="5" t="s">
        <v>236</v>
      </c>
      <c r="B18" s="10">
        <v>2008</v>
      </c>
      <c r="C18" s="10">
        <v>0</v>
      </c>
    </row>
    <row r="19" spans="1:3" x14ac:dyDescent="0.25">
      <c r="A19" s="5" t="s">
        <v>236</v>
      </c>
      <c r="B19" s="10">
        <v>2009</v>
      </c>
      <c r="C19" s="10">
        <v>0</v>
      </c>
    </row>
    <row r="20" spans="1:3" x14ac:dyDescent="0.25">
      <c r="A20" s="5" t="s">
        <v>236</v>
      </c>
      <c r="B20" s="10">
        <v>2010</v>
      </c>
      <c r="C20" s="10">
        <v>0</v>
      </c>
    </row>
    <row r="21" spans="1:3" x14ac:dyDescent="0.25">
      <c r="A21" s="5" t="s">
        <v>236</v>
      </c>
      <c r="B21" s="10">
        <v>2011</v>
      </c>
      <c r="C21" s="10">
        <v>0</v>
      </c>
    </row>
    <row r="22" spans="1:3" x14ac:dyDescent="0.25">
      <c r="A22" s="5" t="s">
        <v>236</v>
      </c>
      <c r="B22" s="10">
        <v>2012</v>
      </c>
      <c r="C22" s="10">
        <v>0</v>
      </c>
    </row>
    <row r="23" spans="1:3" x14ac:dyDescent="0.25">
      <c r="A23" s="5" t="s">
        <v>236</v>
      </c>
      <c r="B23" s="10">
        <v>2013</v>
      </c>
      <c r="C23" s="10">
        <v>0</v>
      </c>
    </row>
    <row r="24" spans="1:3" x14ac:dyDescent="0.25">
      <c r="A24" s="5" t="s">
        <v>236</v>
      </c>
      <c r="B24" s="10">
        <v>2014</v>
      </c>
      <c r="C24" s="10">
        <v>0</v>
      </c>
    </row>
    <row r="25" spans="1:3" x14ac:dyDescent="0.25">
      <c r="A25" s="5" t="s">
        <v>236</v>
      </c>
      <c r="B25" s="10">
        <v>2015</v>
      </c>
      <c r="C25" s="10">
        <v>0</v>
      </c>
    </row>
    <row r="26" spans="1:3" x14ac:dyDescent="0.25">
      <c r="A26" s="5" t="s">
        <v>236</v>
      </c>
      <c r="B26" s="10">
        <v>2016</v>
      </c>
      <c r="C26" s="10">
        <v>0</v>
      </c>
    </row>
    <row r="27" spans="1:3" x14ac:dyDescent="0.25">
      <c r="A27" s="5" t="s">
        <v>236</v>
      </c>
      <c r="B27" s="10">
        <v>2017</v>
      </c>
      <c r="C27" s="10">
        <v>0</v>
      </c>
    </row>
    <row r="28" spans="1:3" x14ac:dyDescent="0.25">
      <c r="A28" s="5" t="s">
        <v>236</v>
      </c>
      <c r="B28" s="10">
        <v>2018</v>
      </c>
      <c r="C28" s="10">
        <v>0</v>
      </c>
    </row>
    <row r="29" spans="1:3" x14ac:dyDescent="0.25">
      <c r="A29" s="5" t="s">
        <v>236</v>
      </c>
      <c r="B29" s="10">
        <v>2019</v>
      </c>
      <c r="C29" s="10">
        <v>0</v>
      </c>
    </row>
    <row r="30" spans="1:3" x14ac:dyDescent="0.25">
      <c r="A30" s="5" t="s">
        <v>236</v>
      </c>
      <c r="B30" s="10">
        <v>2020</v>
      </c>
      <c r="C30" s="10">
        <v>0</v>
      </c>
    </row>
    <row r="31" spans="1:3" x14ac:dyDescent="0.25">
      <c r="A31" s="5" t="s">
        <v>236</v>
      </c>
      <c r="B31" s="10">
        <v>2021</v>
      </c>
      <c r="C31" s="10">
        <v>0</v>
      </c>
    </row>
    <row r="32" spans="1:3" x14ac:dyDescent="0.25">
      <c r="A32" s="5" t="s">
        <v>236</v>
      </c>
      <c r="B32" s="10">
        <v>2022</v>
      </c>
      <c r="C32" s="10">
        <v>0</v>
      </c>
    </row>
    <row r="33" spans="1:3" x14ac:dyDescent="0.25">
      <c r="A33" s="5" t="s">
        <v>236</v>
      </c>
      <c r="B33" s="10">
        <v>2023</v>
      </c>
      <c r="C33" s="10">
        <v>0</v>
      </c>
    </row>
    <row r="34" spans="1:3" x14ac:dyDescent="0.25">
      <c r="A34" s="5" t="s">
        <v>236</v>
      </c>
      <c r="B34" s="10">
        <v>2024</v>
      </c>
      <c r="C34" s="10">
        <v>0</v>
      </c>
    </row>
    <row r="35" spans="1:3" x14ac:dyDescent="0.25">
      <c r="A35" s="5" t="s">
        <v>236</v>
      </c>
      <c r="B35" s="10">
        <v>2025</v>
      </c>
      <c r="C35" s="10">
        <v>0</v>
      </c>
    </row>
    <row r="36" spans="1:3" x14ac:dyDescent="0.25">
      <c r="A36" s="5" t="s">
        <v>237</v>
      </c>
      <c r="B36" s="10">
        <v>1994</v>
      </c>
      <c r="C36" s="10">
        <v>3850000</v>
      </c>
    </row>
    <row r="37" spans="1:3" x14ac:dyDescent="0.25">
      <c r="A37" s="5" t="s">
        <v>237</v>
      </c>
      <c r="B37" s="10">
        <v>1995</v>
      </c>
      <c r="C37" s="10">
        <v>2650000</v>
      </c>
    </row>
    <row r="38" spans="1:3" x14ac:dyDescent="0.25">
      <c r="A38" s="5" t="s">
        <v>237</v>
      </c>
      <c r="B38" s="10">
        <v>1996</v>
      </c>
      <c r="C38" s="10">
        <v>5075000</v>
      </c>
    </row>
    <row r="39" spans="1:3" x14ac:dyDescent="0.25">
      <c r="A39" s="5" t="s">
        <v>237</v>
      </c>
      <c r="B39" s="10">
        <v>1997</v>
      </c>
      <c r="C39" s="10">
        <v>5354000</v>
      </c>
    </row>
    <row r="40" spans="1:3" x14ac:dyDescent="0.25">
      <c r="A40" s="5" t="s">
        <v>237</v>
      </c>
      <c r="B40" s="10">
        <v>1998</v>
      </c>
      <c r="C40" s="10">
        <v>5700000</v>
      </c>
    </row>
    <row r="41" spans="1:3" x14ac:dyDescent="0.25">
      <c r="A41" s="5" t="s">
        <v>237</v>
      </c>
      <c r="B41" s="10">
        <v>1999</v>
      </c>
      <c r="C41" s="10">
        <v>4546000</v>
      </c>
    </row>
    <row r="42" spans="1:3" x14ac:dyDescent="0.25">
      <c r="A42" s="5" t="s">
        <v>237</v>
      </c>
      <c r="B42" s="10">
        <v>2000</v>
      </c>
      <c r="C42" s="10">
        <v>4225000</v>
      </c>
    </row>
    <row r="43" spans="1:3" x14ac:dyDescent="0.25">
      <c r="A43" s="5" t="s">
        <v>237</v>
      </c>
      <c r="B43" s="10">
        <v>2001</v>
      </c>
      <c r="C43" s="10">
        <v>6135000</v>
      </c>
    </row>
    <row r="44" spans="1:3" x14ac:dyDescent="0.25">
      <c r="A44" s="5" t="s">
        <v>237</v>
      </c>
      <c r="B44" s="10">
        <v>2002</v>
      </c>
      <c r="C44" s="10">
        <v>5000000</v>
      </c>
    </row>
    <row r="45" spans="1:3" x14ac:dyDescent="0.25">
      <c r="A45" s="5" t="s">
        <v>237</v>
      </c>
      <c r="B45" s="10">
        <v>2003</v>
      </c>
      <c r="C45" s="10">
        <v>5270000</v>
      </c>
    </row>
    <row r="46" spans="1:3" x14ac:dyDescent="0.25">
      <c r="A46" s="5" t="s">
        <v>237</v>
      </c>
      <c r="B46" s="10">
        <v>2004</v>
      </c>
      <c r="C46" s="10">
        <v>6370000</v>
      </c>
    </row>
    <row r="47" spans="1:3" x14ac:dyDescent="0.25">
      <c r="A47" s="5" t="s">
        <v>237</v>
      </c>
      <c r="B47" s="10">
        <v>2005</v>
      </c>
      <c r="C47" s="10">
        <v>9225000</v>
      </c>
    </row>
    <row r="48" spans="1:3" x14ac:dyDescent="0.25">
      <c r="A48" s="5" t="s">
        <v>237</v>
      </c>
      <c r="B48" s="10">
        <v>2006</v>
      </c>
      <c r="C48" s="10">
        <v>14525000</v>
      </c>
    </row>
    <row r="49" spans="1:3" x14ac:dyDescent="0.25">
      <c r="A49" s="5" t="s">
        <v>237</v>
      </c>
      <c r="B49" s="10">
        <v>2007</v>
      </c>
      <c r="C49" s="10">
        <v>13070000</v>
      </c>
    </row>
    <row r="50" spans="1:3" x14ac:dyDescent="0.25">
      <c r="A50" s="5" t="s">
        <v>237</v>
      </c>
      <c r="B50" s="10">
        <v>2008</v>
      </c>
      <c r="C50" s="10">
        <v>5530000</v>
      </c>
    </row>
    <row r="51" spans="1:3" x14ac:dyDescent="0.25">
      <c r="A51" s="5" t="s">
        <v>237</v>
      </c>
      <c r="B51" s="10">
        <v>2009</v>
      </c>
      <c r="C51" s="10">
        <v>4070000</v>
      </c>
    </row>
    <row r="52" spans="1:3" x14ac:dyDescent="0.25">
      <c r="A52" s="5" t="s">
        <v>237</v>
      </c>
      <c r="B52" s="10">
        <v>2010</v>
      </c>
      <c r="C52" s="10">
        <v>1715000</v>
      </c>
    </row>
    <row r="53" spans="1:3" x14ac:dyDescent="0.25">
      <c r="A53" s="5" t="s">
        <v>237</v>
      </c>
      <c r="B53" s="10">
        <v>2011</v>
      </c>
      <c r="C53" s="10">
        <v>525000</v>
      </c>
    </row>
    <row r="54" spans="1:3" x14ac:dyDescent="0.25">
      <c r="A54" s="5" t="s">
        <v>237</v>
      </c>
      <c r="B54" s="10">
        <v>2012</v>
      </c>
      <c r="C54" s="10">
        <v>1950000</v>
      </c>
    </row>
    <row r="55" spans="1:3" x14ac:dyDescent="0.25">
      <c r="A55" s="5" t="s">
        <v>237</v>
      </c>
      <c r="B55" s="10">
        <v>2013</v>
      </c>
      <c r="C55" s="10">
        <v>1315000</v>
      </c>
    </row>
    <row r="56" spans="1:3" x14ac:dyDescent="0.25">
      <c r="A56" s="5" t="s">
        <v>237</v>
      </c>
      <c r="B56" s="10">
        <v>2014</v>
      </c>
      <c r="C56" s="10">
        <v>2500000</v>
      </c>
    </row>
    <row r="57" spans="1:3" x14ac:dyDescent="0.25">
      <c r="A57" s="5" t="s">
        <v>237</v>
      </c>
      <c r="B57" s="10">
        <v>2015</v>
      </c>
      <c r="C57" s="10">
        <v>2330000</v>
      </c>
    </row>
    <row r="58" spans="1:3" x14ac:dyDescent="0.25">
      <c r="A58" s="5" t="s">
        <v>237</v>
      </c>
      <c r="B58" s="10">
        <v>2016</v>
      </c>
      <c r="C58" s="10">
        <v>5535000</v>
      </c>
    </row>
    <row r="59" spans="1:3" x14ac:dyDescent="0.25">
      <c r="A59" s="5" t="s">
        <v>237</v>
      </c>
      <c r="B59" s="10">
        <v>2017</v>
      </c>
      <c r="C59" s="10">
        <v>3518000</v>
      </c>
    </row>
    <row r="60" spans="1:3" x14ac:dyDescent="0.25">
      <c r="A60" s="5" t="s">
        <v>237</v>
      </c>
      <c r="B60" s="10">
        <v>2018</v>
      </c>
      <c r="C60" s="10">
        <v>3728000</v>
      </c>
    </row>
    <row r="61" spans="1:3" x14ac:dyDescent="0.25">
      <c r="A61" s="5" t="s">
        <v>237</v>
      </c>
      <c r="B61" s="10">
        <v>2019</v>
      </c>
      <c r="C61" s="10">
        <v>5567000</v>
      </c>
    </row>
    <row r="62" spans="1:3" x14ac:dyDescent="0.25">
      <c r="A62" s="5" t="s">
        <v>237</v>
      </c>
      <c r="B62" s="10">
        <v>2020</v>
      </c>
      <c r="C62" s="10">
        <v>3703000</v>
      </c>
    </row>
    <row r="63" spans="1:3" x14ac:dyDescent="0.25">
      <c r="A63" s="5" t="s">
        <v>237</v>
      </c>
      <c r="B63" s="10">
        <v>2021</v>
      </c>
      <c r="C63" s="10">
        <v>1861000</v>
      </c>
    </row>
    <row r="64" spans="1:3" x14ac:dyDescent="0.25">
      <c r="A64" s="5" t="s">
        <v>237</v>
      </c>
      <c r="B64" s="10">
        <v>2022</v>
      </c>
      <c r="C64" s="10">
        <v>0</v>
      </c>
    </row>
    <row r="65" spans="1:3" x14ac:dyDescent="0.25">
      <c r="A65" s="5" t="s">
        <v>237</v>
      </c>
      <c r="B65" s="10">
        <v>2023</v>
      </c>
      <c r="C65" s="10">
        <v>0</v>
      </c>
    </row>
    <row r="66" spans="1:3" x14ac:dyDescent="0.25">
      <c r="A66" s="5" t="s">
        <v>237</v>
      </c>
      <c r="B66" s="10">
        <v>2024</v>
      </c>
      <c r="C66" s="10">
        <v>0</v>
      </c>
    </row>
    <row r="67" spans="1:3" x14ac:dyDescent="0.25">
      <c r="A67" s="5" t="s">
        <v>237</v>
      </c>
      <c r="B67" s="10">
        <v>2025</v>
      </c>
      <c r="C67" s="10">
        <v>0</v>
      </c>
    </row>
    <row r="68" spans="1:3" x14ac:dyDescent="0.25">
      <c r="A68" s="5" t="s">
        <v>238</v>
      </c>
      <c r="B68" s="10">
        <v>1994</v>
      </c>
      <c r="C68" s="10">
        <v>0</v>
      </c>
    </row>
    <row r="69" spans="1:3" x14ac:dyDescent="0.25">
      <c r="A69" s="5" t="s">
        <v>238</v>
      </c>
      <c r="B69" s="10">
        <v>1995</v>
      </c>
      <c r="C69" s="10">
        <v>0</v>
      </c>
    </row>
    <row r="70" spans="1:3" x14ac:dyDescent="0.25">
      <c r="A70" s="5" t="s">
        <v>238</v>
      </c>
      <c r="B70" s="10">
        <v>1996</v>
      </c>
      <c r="C70" s="10">
        <v>0</v>
      </c>
    </row>
    <row r="71" spans="1:3" x14ac:dyDescent="0.25">
      <c r="A71" s="5" t="s">
        <v>238</v>
      </c>
      <c r="B71" s="10">
        <v>1997</v>
      </c>
      <c r="C71" s="10">
        <v>0</v>
      </c>
    </row>
    <row r="72" spans="1:3" x14ac:dyDescent="0.25">
      <c r="A72" s="5" t="s">
        <v>238</v>
      </c>
      <c r="B72" s="10">
        <v>1998</v>
      </c>
      <c r="C72" s="10">
        <v>0</v>
      </c>
    </row>
    <row r="73" spans="1:3" x14ac:dyDescent="0.25">
      <c r="A73" s="5" t="s">
        <v>238</v>
      </c>
      <c r="B73" s="10">
        <v>1999</v>
      </c>
      <c r="C73" s="10">
        <v>0</v>
      </c>
    </row>
    <row r="74" spans="1:3" x14ac:dyDescent="0.25">
      <c r="A74" s="5" t="s">
        <v>238</v>
      </c>
      <c r="B74" s="10">
        <v>2000</v>
      </c>
      <c r="C74" s="10">
        <v>0</v>
      </c>
    </row>
    <row r="75" spans="1:3" x14ac:dyDescent="0.25">
      <c r="A75" s="5" t="s">
        <v>238</v>
      </c>
      <c r="B75" s="10">
        <v>2001</v>
      </c>
      <c r="C75" s="10">
        <v>0</v>
      </c>
    </row>
    <row r="76" spans="1:3" x14ac:dyDescent="0.25">
      <c r="A76" s="5" t="s">
        <v>238</v>
      </c>
      <c r="B76" s="10">
        <v>2002</v>
      </c>
      <c r="C76" s="10">
        <v>0</v>
      </c>
    </row>
    <row r="77" spans="1:3" x14ac:dyDescent="0.25">
      <c r="A77" s="5" t="s">
        <v>238</v>
      </c>
      <c r="B77" s="10">
        <v>2003</v>
      </c>
      <c r="C77" s="10">
        <v>875000</v>
      </c>
    </row>
    <row r="78" spans="1:3" x14ac:dyDescent="0.25">
      <c r="A78" s="5" t="s">
        <v>238</v>
      </c>
      <c r="B78" s="10">
        <v>2004</v>
      </c>
      <c r="C78" s="10">
        <v>800000</v>
      </c>
    </row>
    <row r="79" spans="1:3" x14ac:dyDescent="0.25">
      <c r="A79" s="5" t="s">
        <v>238</v>
      </c>
      <c r="B79" s="10">
        <v>2005</v>
      </c>
      <c r="C79" s="10">
        <v>200000</v>
      </c>
    </row>
    <row r="80" spans="1:3" x14ac:dyDescent="0.25">
      <c r="A80" s="5" t="s">
        <v>238</v>
      </c>
      <c r="B80" s="10">
        <v>2006</v>
      </c>
      <c r="C80" s="10">
        <v>0</v>
      </c>
    </row>
    <row r="81" spans="1:3" x14ac:dyDescent="0.25">
      <c r="A81" s="5" t="s">
        <v>238</v>
      </c>
      <c r="B81" s="10">
        <v>2007</v>
      </c>
      <c r="C81" s="10">
        <v>0</v>
      </c>
    </row>
    <row r="82" spans="1:3" x14ac:dyDescent="0.25">
      <c r="A82" s="5" t="s">
        <v>238</v>
      </c>
      <c r="B82" s="10">
        <v>2008</v>
      </c>
      <c r="C82" s="10">
        <v>0</v>
      </c>
    </row>
    <row r="83" spans="1:3" x14ac:dyDescent="0.25">
      <c r="A83" s="5" t="s">
        <v>238</v>
      </c>
      <c r="B83" s="10">
        <v>2009</v>
      </c>
      <c r="C83" s="10">
        <v>0</v>
      </c>
    </row>
    <row r="84" spans="1:3" x14ac:dyDescent="0.25">
      <c r="A84" s="5" t="s">
        <v>238</v>
      </c>
      <c r="B84" s="10">
        <v>2010</v>
      </c>
      <c r="C84" s="10">
        <v>0</v>
      </c>
    </row>
    <row r="85" spans="1:3" x14ac:dyDescent="0.25">
      <c r="A85" s="5" t="s">
        <v>238</v>
      </c>
      <c r="B85" s="10">
        <v>2011</v>
      </c>
      <c r="C85" s="10">
        <v>0</v>
      </c>
    </row>
    <row r="86" spans="1:3" x14ac:dyDescent="0.25">
      <c r="A86" s="5" t="s">
        <v>238</v>
      </c>
      <c r="B86" s="10">
        <v>2012</v>
      </c>
      <c r="C86" s="10">
        <v>0</v>
      </c>
    </row>
    <row r="87" spans="1:3" x14ac:dyDescent="0.25">
      <c r="A87" s="5" t="s">
        <v>238</v>
      </c>
      <c r="B87" s="10">
        <v>2013</v>
      </c>
      <c r="C87" s="10">
        <v>0</v>
      </c>
    </row>
    <row r="88" spans="1:3" x14ac:dyDescent="0.25">
      <c r="A88" s="5" t="s">
        <v>238</v>
      </c>
      <c r="B88" s="10">
        <v>2014</v>
      </c>
      <c r="C88" s="10">
        <v>0</v>
      </c>
    </row>
    <row r="89" spans="1:3" x14ac:dyDescent="0.25">
      <c r="A89" s="5" t="s">
        <v>238</v>
      </c>
      <c r="B89" s="10">
        <v>2015</v>
      </c>
      <c r="C89" s="10">
        <v>0</v>
      </c>
    </row>
    <row r="90" spans="1:3" x14ac:dyDescent="0.25">
      <c r="A90" s="5" t="s">
        <v>238</v>
      </c>
      <c r="B90" s="10">
        <v>2016</v>
      </c>
      <c r="C90" s="10">
        <v>0</v>
      </c>
    </row>
    <row r="91" spans="1:3" x14ac:dyDescent="0.25">
      <c r="A91" s="5" t="s">
        <v>238</v>
      </c>
      <c r="B91" s="10">
        <v>2017</v>
      </c>
      <c r="C91" s="10">
        <v>0</v>
      </c>
    </row>
    <row r="92" spans="1:3" x14ac:dyDescent="0.25">
      <c r="A92" s="5" t="s">
        <v>238</v>
      </c>
      <c r="B92" s="10">
        <v>2018</v>
      </c>
      <c r="C92" s="10">
        <v>0</v>
      </c>
    </row>
    <row r="93" spans="1:3" x14ac:dyDescent="0.25">
      <c r="A93" s="5" t="s">
        <v>238</v>
      </c>
      <c r="B93" s="10">
        <v>2019</v>
      </c>
      <c r="C93" s="10">
        <v>0</v>
      </c>
    </row>
    <row r="94" spans="1:3" x14ac:dyDescent="0.25">
      <c r="A94" s="5" t="s">
        <v>238</v>
      </c>
      <c r="B94" s="10">
        <v>2020</v>
      </c>
      <c r="C94" s="10">
        <v>0</v>
      </c>
    </row>
    <row r="95" spans="1:3" x14ac:dyDescent="0.25">
      <c r="A95" s="5" t="s">
        <v>238</v>
      </c>
      <c r="B95" s="10">
        <v>2021</v>
      </c>
      <c r="C95" s="10">
        <v>0</v>
      </c>
    </row>
    <row r="96" spans="1:3" x14ac:dyDescent="0.25">
      <c r="A96" s="5" t="s">
        <v>238</v>
      </c>
      <c r="B96" s="10">
        <v>2022</v>
      </c>
      <c r="C96" s="10">
        <v>0</v>
      </c>
    </row>
    <row r="97" spans="1:3" x14ac:dyDescent="0.25">
      <c r="A97" s="5" t="s">
        <v>238</v>
      </c>
      <c r="B97" s="10">
        <v>2023</v>
      </c>
      <c r="C97" s="10">
        <v>0</v>
      </c>
    </row>
    <row r="98" spans="1:3" x14ac:dyDescent="0.25">
      <c r="A98" s="5" t="s">
        <v>238</v>
      </c>
      <c r="B98" s="10">
        <v>2024</v>
      </c>
      <c r="C98" s="10">
        <v>0</v>
      </c>
    </row>
    <row r="99" spans="1:3" x14ac:dyDescent="0.25">
      <c r="A99" s="5" t="s">
        <v>238</v>
      </c>
      <c r="B99" s="10">
        <v>2025</v>
      </c>
      <c r="C99" s="10">
        <v>0</v>
      </c>
    </row>
    <row r="100" spans="1:3" x14ac:dyDescent="0.25">
      <c r="A100" s="5" t="s">
        <v>239</v>
      </c>
      <c r="B100" s="10">
        <v>1994</v>
      </c>
      <c r="C100" s="10">
        <v>2950000</v>
      </c>
    </row>
    <row r="101" spans="1:3" x14ac:dyDescent="0.25">
      <c r="A101" s="5" t="s">
        <v>239</v>
      </c>
      <c r="B101" s="10">
        <v>1995</v>
      </c>
      <c r="C101" s="10">
        <v>3550000</v>
      </c>
    </row>
    <row r="102" spans="1:3" x14ac:dyDescent="0.25">
      <c r="A102" s="5" t="s">
        <v>239</v>
      </c>
      <c r="B102" s="10">
        <v>1996</v>
      </c>
      <c r="C102" s="10">
        <v>4182000</v>
      </c>
    </row>
    <row r="103" spans="1:3" x14ac:dyDescent="0.25">
      <c r="A103" s="5" t="s">
        <v>239</v>
      </c>
      <c r="B103" s="10">
        <v>1997</v>
      </c>
      <c r="C103" s="10">
        <v>4205000</v>
      </c>
    </row>
    <row r="104" spans="1:3" x14ac:dyDescent="0.25">
      <c r="A104" s="5" t="s">
        <v>239</v>
      </c>
      <c r="B104" s="10">
        <v>1998</v>
      </c>
      <c r="C104" s="10">
        <v>3273000</v>
      </c>
    </row>
    <row r="105" spans="1:3" x14ac:dyDescent="0.25">
      <c r="A105" s="5" t="s">
        <v>239</v>
      </c>
      <c r="B105" s="10">
        <v>1999</v>
      </c>
      <c r="C105" s="10">
        <v>4222000</v>
      </c>
    </row>
    <row r="106" spans="1:3" x14ac:dyDescent="0.25">
      <c r="A106" s="5" t="s">
        <v>239</v>
      </c>
      <c r="B106" s="10">
        <v>2000</v>
      </c>
      <c r="C106" s="10">
        <v>5842000</v>
      </c>
    </row>
    <row r="107" spans="1:3" x14ac:dyDescent="0.25">
      <c r="A107" s="5" t="s">
        <v>239</v>
      </c>
      <c r="B107" s="10">
        <v>2001</v>
      </c>
      <c r="C107" s="10">
        <v>6670000</v>
      </c>
    </row>
    <row r="108" spans="1:3" x14ac:dyDescent="0.25">
      <c r="A108" s="5" t="s">
        <v>239</v>
      </c>
      <c r="B108" s="10">
        <v>2002</v>
      </c>
      <c r="C108" s="10">
        <v>6775000</v>
      </c>
    </row>
    <row r="109" spans="1:3" x14ac:dyDescent="0.25">
      <c r="A109" s="5" t="s">
        <v>239</v>
      </c>
      <c r="B109" s="10">
        <v>2003</v>
      </c>
      <c r="C109" s="10">
        <v>6855000</v>
      </c>
    </row>
    <row r="110" spans="1:3" x14ac:dyDescent="0.25">
      <c r="A110" s="5" t="s">
        <v>239</v>
      </c>
      <c r="B110" s="10">
        <v>2004</v>
      </c>
      <c r="C110" s="10">
        <v>8012000</v>
      </c>
    </row>
    <row r="111" spans="1:3" x14ac:dyDescent="0.25">
      <c r="A111" s="5" t="s">
        <v>239</v>
      </c>
      <c r="B111" s="10">
        <v>2005</v>
      </c>
      <c r="C111" s="10">
        <v>1700000</v>
      </c>
    </row>
    <row r="112" spans="1:3" x14ac:dyDescent="0.25">
      <c r="A112" s="5" t="s">
        <v>239</v>
      </c>
      <c r="B112" s="10">
        <v>2006</v>
      </c>
      <c r="C112" s="10">
        <v>3480000</v>
      </c>
    </row>
    <row r="113" spans="1:3" x14ac:dyDescent="0.25">
      <c r="A113" s="5" t="s">
        <v>239</v>
      </c>
      <c r="B113" s="10">
        <v>2007</v>
      </c>
      <c r="C113" s="10">
        <v>3767000</v>
      </c>
    </row>
    <row r="114" spans="1:3" x14ac:dyDescent="0.25">
      <c r="A114" s="5" t="s">
        <v>239</v>
      </c>
      <c r="B114" s="10">
        <v>2008</v>
      </c>
      <c r="C114" s="10">
        <v>775000</v>
      </c>
    </row>
    <row r="115" spans="1:3" x14ac:dyDescent="0.25">
      <c r="A115" s="5" t="s">
        <v>239</v>
      </c>
      <c r="B115" s="10">
        <v>2009</v>
      </c>
      <c r="C115" s="10">
        <v>290000</v>
      </c>
    </row>
    <row r="116" spans="1:3" x14ac:dyDescent="0.25">
      <c r="A116" s="5" t="s">
        <v>239</v>
      </c>
      <c r="B116" s="10">
        <v>2010</v>
      </c>
      <c r="C116" s="10">
        <v>1400000</v>
      </c>
    </row>
    <row r="117" spans="1:3" x14ac:dyDescent="0.25">
      <c r="A117" s="5" t="s">
        <v>239</v>
      </c>
      <c r="B117" s="10">
        <v>2011</v>
      </c>
      <c r="C117" s="10">
        <v>520000</v>
      </c>
    </row>
    <row r="118" spans="1:3" x14ac:dyDescent="0.25">
      <c r="A118" s="5" t="s">
        <v>239</v>
      </c>
      <c r="B118" s="10">
        <v>2012</v>
      </c>
      <c r="C118" s="10">
        <v>300000</v>
      </c>
    </row>
    <row r="119" spans="1:3" x14ac:dyDescent="0.25">
      <c r="A119" s="5" t="s">
        <v>239</v>
      </c>
      <c r="B119" s="10">
        <v>2013</v>
      </c>
      <c r="C119" s="10">
        <v>800000</v>
      </c>
    </row>
    <row r="120" spans="1:3" x14ac:dyDescent="0.25">
      <c r="A120" s="5" t="s">
        <v>239</v>
      </c>
      <c r="B120" s="10">
        <v>2014</v>
      </c>
      <c r="C120" s="10">
        <v>1000000</v>
      </c>
    </row>
    <row r="121" spans="1:3" x14ac:dyDescent="0.25">
      <c r="A121" s="5" t="s">
        <v>239</v>
      </c>
      <c r="B121" s="10">
        <v>2015</v>
      </c>
      <c r="C121" s="10">
        <v>175000</v>
      </c>
    </row>
    <row r="122" spans="1:3" x14ac:dyDescent="0.25">
      <c r="A122" s="5" t="s">
        <v>239</v>
      </c>
      <c r="B122" s="10">
        <v>2016</v>
      </c>
      <c r="C122" s="10">
        <v>20000</v>
      </c>
    </row>
    <row r="123" spans="1:3" x14ac:dyDescent="0.25">
      <c r="A123" s="5" t="s">
        <v>239</v>
      </c>
      <c r="B123" s="10">
        <v>2017</v>
      </c>
      <c r="C123" s="10">
        <v>300000</v>
      </c>
    </row>
    <row r="124" spans="1:3" x14ac:dyDescent="0.25">
      <c r="A124" s="5" t="s">
        <v>239</v>
      </c>
      <c r="B124" s="10">
        <v>2018</v>
      </c>
      <c r="C124" s="10">
        <v>0</v>
      </c>
    </row>
    <row r="125" spans="1:3" x14ac:dyDescent="0.25">
      <c r="A125" s="5" t="s">
        <v>239</v>
      </c>
      <c r="B125" s="10">
        <v>2019</v>
      </c>
      <c r="C125" s="10">
        <v>0</v>
      </c>
    </row>
    <row r="126" spans="1:3" x14ac:dyDescent="0.25">
      <c r="A126" s="5" t="s">
        <v>239</v>
      </c>
      <c r="B126" s="10">
        <v>2020</v>
      </c>
      <c r="C126" s="10">
        <v>0</v>
      </c>
    </row>
    <row r="127" spans="1:3" x14ac:dyDescent="0.25">
      <c r="A127" s="5" t="s">
        <v>239</v>
      </c>
      <c r="B127" s="10">
        <v>2021</v>
      </c>
      <c r="C127" s="10">
        <v>0</v>
      </c>
    </row>
    <row r="128" spans="1:3" x14ac:dyDescent="0.25">
      <c r="A128" s="5" t="s">
        <v>239</v>
      </c>
      <c r="B128" s="10">
        <v>2022</v>
      </c>
      <c r="C128" s="10">
        <v>0</v>
      </c>
    </row>
    <row r="129" spans="1:3" x14ac:dyDescent="0.25">
      <c r="A129" s="5" t="s">
        <v>239</v>
      </c>
      <c r="B129" s="10">
        <v>2023</v>
      </c>
      <c r="C129" s="10">
        <v>0</v>
      </c>
    </row>
    <row r="130" spans="1:3" x14ac:dyDescent="0.25">
      <c r="A130" s="5" t="s">
        <v>239</v>
      </c>
      <c r="B130" s="10">
        <v>2024</v>
      </c>
      <c r="C130" s="10">
        <v>0</v>
      </c>
    </row>
    <row r="131" spans="1:3" x14ac:dyDescent="0.25">
      <c r="A131" s="5" t="s">
        <v>239</v>
      </c>
      <c r="B131" s="10">
        <v>2025</v>
      </c>
      <c r="C131" s="10">
        <v>0</v>
      </c>
    </row>
    <row r="132" spans="1:3" x14ac:dyDescent="0.25">
      <c r="A132" s="5" t="s">
        <v>240</v>
      </c>
      <c r="B132" s="10">
        <v>1994</v>
      </c>
      <c r="C132" s="10">
        <v>6255000</v>
      </c>
    </row>
    <row r="133" spans="1:3" x14ac:dyDescent="0.25">
      <c r="A133" s="5" t="s">
        <v>240</v>
      </c>
      <c r="B133" s="10">
        <v>1995</v>
      </c>
      <c r="C133" s="10">
        <v>6285000</v>
      </c>
    </row>
    <row r="134" spans="1:3" x14ac:dyDescent="0.25">
      <c r="A134" s="5" t="s">
        <v>240</v>
      </c>
      <c r="B134" s="10">
        <v>1996</v>
      </c>
      <c r="C134" s="10">
        <v>4095000</v>
      </c>
    </row>
    <row r="135" spans="1:3" x14ac:dyDescent="0.25">
      <c r="A135" s="5" t="s">
        <v>240</v>
      </c>
      <c r="B135" s="10">
        <v>1997</v>
      </c>
      <c r="C135" s="10">
        <v>2425000</v>
      </c>
    </row>
    <row r="136" spans="1:3" x14ac:dyDescent="0.25">
      <c r="A136" s="5" t="s">
        <v>240</v>
      </c>
      <c r="B136" s="10">
        <v>1998</v>
      </c>
      <c r="C136" s="10">
        <v>2065000</v>
      </c>
    </row>
    <row r="137" spans="1:3" x14ac:dyDescent="0.25">
      <c r="A137" s="5" t="s">
        <v>240</v>
      </c>
      <c r="B137" s="10">
        <v>1999</v>
      </c>
      <c r="C137" s="10">
        <v>3335000</v>
      </c>
    </row>
    <row r="138" spans="1:3" x14ac:dyDescent="0.25">
      <c r="A138" s="5" t="s">
        <v>240</v>
      </c>
      <c r="B138" s="10">
        <v>2000</v>
      </c>
      <c r="C138" s="10">
        <v>1085000</v>
      </c>
    </row>
    <row r="139" spans="1:3" x14ac:dyDescent="0.25">
      <c r="A139" s="5" t="s">
        <v>240</v>
      </c>
      <c r="B139" s="10">
        <v>2001</v>
      </c>
      <c r="C139" s="10">
        <v>710000</v>
      </c>
    </row>
    <row r="140" spans="1:3" x14ac:dyDescent="0.25">
      <c r="A140" s="5" t="s">
        <v>240</v>
      </c>
      <c r="B140" s="10">
        <v>2002</v>
      </c>
      <c r="C140" s="10">
        <v>0</v>
      </c>
    </row>
    <row r="141" spans="1:3" x14ac:dyDescent="0.25">
      <c r="A141" s="5" t="s">
        <v>240</v>
      </c>
      <c r="B141" s="10">
        <v>2003</v>
      </c>
      <c r="C141" s="10">
        <v>0</v>
      </c>
    </row>
    <row r="142" spans="1:3" x14ac:dyDescent="0.25">
      <c r="A142" s="5" t="s">
        <v>240</v>
      </c>
      <c r="B142" s="10">
        <v>2004</v>
      </c>
      <c r="C142" s="10">
        <v>405000</v>
      </c>
    </row>
    <row r="143" spans="1:3" x14ac:dyDescent="0.25">
      <c r="A143" s="5" t="s">
        <v>240</v>
      </c>
      <c r="B143" s="10">
        <v>2005</v>
      </c>
      <c r="C143" s="10">
        <v>1710000</v>
      </c>
    </row>
    <row r="144" spans="1:3" x14ac:dyDescent="0.25">
      <c r="A144" s="5" t="s">
        <v>240</v>
      </c>
      <c r="B144" s="10">
        <v>2006</v>
      </c>
      <c r="C144" s="10">
        <v>2830000</v>
      </c>
    </row>
    <row r="145" spans="1:3" x14ac:dyDescent="0.25">
      <c r="A145" s="5" t="s">
        <v>240</v>
      </c>
      <c r="B145" s="10">
        <v>2007</v>
      </c>
      <c r="C145" s="10">
        <v>7721000</v>
      </c>
    </row>
    <row r="146" spans="1:3" x14ac:dyDescent="0.25">
      <c r="A146" s="5" t="s">
        <v>240</v>
      </c>
      <c r="B146" s="10">
        <v>2008</v>
      </c>
      <c r="C146" s="10">
        <v>16130000</v>
      </c>
    </row>
    <row r="147" spans="1:3" x14ac:dyDescent="0.25">
      <c r="A147" s="5" t="s">
        <v>240</v>
      </c>
      <c r="B147" s="10">
        <v>2009</v>
      </c>
      <c r="C147" s="10">
        <v>10040000</v>
      </c>
    </row>
    <row r="148" spans="1:3" x14ac:dyDescent="0.25">
      <c r="A148" s="5" t="s">
        <v>240</v>
      </c>
      <c r="B148" s="10">
        <v>2010</v>
      </c>
      <c r="C148" s="10">
        <v>9247000</v>
      </c>
    </row>
    <row r="149" spans="1:3" x14ac:dyDescent="0.25">
      <c r="A149" s="5" t="s">
        <v>240</v>
      </c>
      <c r="B149" s="10">
        <v>2011</v>
      </c>
      <c r="C149" s="10">
        <v>7320000</v>
      </c>
    </row>
    <row r="150" spans="1:3" x14ac:dyDescent="0.25">
      <c r="A150" s="5" t="s">
        <v>240</v>
      </c>
      <c r="B150" s="10">
        <v>2012</v>
      </c>
      <c r="C150" s="10">
        <v>8332000</v>
      </c>
    </row>
    <row r="151" spans="1:3" x14ac:dyDescent="0.25">
      <c r="A151" s="5" t="s">
        <v>240</v>
      </c>
      <c r="B151" s="10">
        <v>2013</v>
      </c>
      <c r="C151" s="10">
        <v>5125000</v>
      </c>
    </row>
    <row r="152" spans="1:3" x14ac:dyDescent="0.25">
      <c r="A152" s="5" t="s">
        <v>240</v>
      </c>
      <c r="B152" s="10">
        <v>2014</v>
      </c>
      <c r="C152" s="10">
        <v>4780000</v>
      </c>
    </row>
    <row r="153" spans="1:3" x14ac:dyDescent="0.25">
      <c r="A153" s="5" t="s">
        <v>240</v>
      </c>
      <c r="B153" s="10">
        <v>2015</v>
      </c>
      <c r="C153" s="10">
        <v>6535000</v>
      </c>
    </row>
    <row r="154" spans="1:3" x14ac:dyDescent="0.25">
      <c r="A154" s="5" t="s">
        <v>240</v>
      </c>
      <c r="B154" s="10">
        <v>2016</v>
      </c>
      <c r="C154" s="10">
        <v>3040000</v>
      </c>
    </row>
    <row r="155" spans="1:3" x14ac:dyDescent="0.25">
      <c r="A155" s="5" t="s">
        <v>240</v>
      </c>
      <c r="B155" s="10">
        <v>2017</v>
      </c>
      <c r="C155" s="10">
        <v>1240000</v>
      </c>
    </row>
    <row r="156" spans="1:3" x14ac:dyDescent="0.25">
      <c r="A156" s="5" t="s">
        <v>240</v>
      </c>
      <c r="B156" s="10">
        <v>2018</v>
      </c>
      <c r="C156" s="10">
        <v>1085000</v>
      </c>
    </row>
    <row r="157" spans="1:3" x14ac:dyDescent="0.25">
      <c r="A157" s="5" t="s">
        <v>240</v>
      </c>
      <c r="B157" s="10">
        <v>2019</v>
      </c>
      <c r="C157" s="10">
        <v>380000</v>
      </c>
    </row>
    <row r="158" spans="1:3" x14ac:dyDescent="0.25">
      <c r="A158" s="5" t="s">
        <v>240</v>
      </c>
      <c r="B158" s="10">
        <v>2020</v>
      </c>
      <c r="C158" s="10">
        <v>150000</v>
      </c>
    </row>
    <row r="159" spans="1:3" x14ac:dyDescent="0.25">
      <c r="A159" s="5" t="s">
        <v>240</v>
      </c>
      <c r="B159" s="10">
        <v>2021</v>
      </c>
      <c r="C159" s="10">
        <v>0</v>
      </c>
    </row>
    <row r="160" spans="1:3" x14ac:dyDescent="0.25">
      <c r="A160" s="5" t="s">
        <v>240</v>
      </c>
      <c r="B160" s="10">
        <v>2022</v>
      </c>
      <c r="C160" s="10">
        <v>0</v>
      </c>
    </row>
    <row r="161" spans="1:3" x14ac:dyDescent="0.25">
      <c r="A161" s="5" t="s">
        <v>240</v>
      </c>
      <c r="B161" s="10">
        <v>2023</v>
      </c>
      <c r="C161" s="10">
        <v>0</v>
      </c>
    </row>
    <row r="162" spans="1:3" x14ac:dyDescent="0.25">
      <c r="A162" s="5" t="s">
        <v>240</v>
      </c>
      <c r="B162" s="10">
        <v>2024</v>
      </c>
      <c r="C162" s="10">
        <v>0</v>
      </c>
    </row>
    <row r="163" spans="1:3" x14ac:dyDescent="0.25">
      <c r="A163" s="5" t="s">
        <v>240</v>
      </c>
      <c r="B163" s="10">
        <v>2025</v>
      </c>
      <c r="C163" s="10">
        <v>0</v>
      </c>
    </row>
    <row r="164" spans="1:3" x14ac:dyDescent="0.25">
      <c r="A164" s="5" t="s">
        <v>241</v>
      </c>
      <c r="B164" s="10">
        <v>1994</v>
      </c>
      <c r="C164" s="10">
        <v>0</v>
      </c>
    </row>
    <row r="165" spans="1:3" x14ac:dyDescent="0.25">
      <c r="A165" s="5" t="s">
        <v>241</v>
      </c>
      <c r="B165" s="10">
        <v>1995</v>
      </c>
      <c r="C165" s="10">
        <v>0</v>
      </c>
    </row>
    <row r="166" spans="1:3" x14ac:dyDescent="0.25">
      <c r="A166" s="5" t="s">
        <v>241</v>
      </c>
      <c r="B166" s="10">
        <v>1996</v>
      </c>
      <c r="C166" s="10">
        <v>0</v>
      </c>
    </row>
    <row r="167" spans="1:3" x14ac:dyDescent="0.25">
      <c r="A167" s="5" t="s">
        <v>241</v>
      </c>
      <c r="B167" s="10">
        <v>1997</v>
      </c>
      <c r="C167" s="10">
        <v>0</v>
      </c>
    </row>
    <row r="168" spans="1:3" x14ac:dyDescent="0.25">
      <c r="A168" s="5" t="s">
        <v>241</v>
      </c>
      <c r="B168" s="10">
        <v>1998</v>
      </c>
      <c r="C168" s="10">
        <v>0</v>
      </c>
    </row>
    <row r="169" spans="1:3" x14ac:dyDescent="0.25">
      <c r="A169" s="5" t="s">
        <v>241</v>
      </c>
      <c r="B169" s="10">
        <v>1999</v>
      </c>
      <c r="C169" s="10">
        <v>0</v>
      </c>
    </row>
    <row r="170" spans="1:3" x14ac:dyDescent="0.25">
      <c r="A170" s="5" t="s">
        <v>241</v>
      </c>
      <c r="B170" s="10">
        <v>2000</v>
      </c>
      <c r="C170" s="10">
        <v>0</v>
      </c>
    </row>
    <row r="171" spans="1:3" x14ac:dyDescent="0.25">
      <c r="A171" s="5" t="s">
        <v>241</v>
      </c>
      <c r="B171" s="10">
        <v>2001</v>
      </c>
      <c r="C171" s="10">
        <v>0</v>
      </c>
    </row>
    <row r="172" spans="1:3" x14ac:dyDescent="0.25">
      <c r="A172" s="5" t="s">
        <v>241</v>
      </c>
      <c r="B172" s="10">
        <v>2002</v>
      </c>
      <c r="C172" s="10">
        <v>0</v>
      </c>
    </row>
    <row r="173" spans="1:3" x14ac:dyDescent="0.25">
      <c r="A173" s="5" t="s">
        <v>241</v>
      </c>
      <c r="B173" s="10">
        <v>2003</v>
      </c>
      <c r="C173" s="10">
        <v>0</v>
      </c>
    </row>
    <row r="174" spans="1:3" x14ac:dyDescent="0.25">
      <c r="A174" s="5" t="s">
        <v>241</v>
      </c>
      <c r="B174" s="10">
        <v>2004</v>
      </c>
      <c r="C174" s="10">
        <v>0</v>
      </c>
    </row>
    <row r="175" spans="1:3" x14ac:dyDescent="0.25">
      <c r="A175" s="5" t="s">
        <v>241</v>
      </c>
      <c r="B175" s="10">
        <v>2005</v>
      </c>
      <c r="C175" s="10">
        <v>0</v>
      </c>
    </row>
    <row r="176" spans="1:3" x14ac:dyDescent="0.25">
      <c r="A176" s="5" t="s">
        <v>241</v>
      </c>
      <c r="B176" s="10">
        <v>2006</v>
      </c>
      <c r="C176" s="10">
        <v>500000</v>
      </c>
    </row>
    <row r="177" spans="1:3" x14ac:dyDescent="0.25">
      <c r="A177" s="5" t="s">
        <v>241</v>
      </c>
      <c r="B177" s="10">
        <v>2007</v>
      </c>
      <c r="C177" s="10">
        <v>1200000</v>
      </c>
    </row>
    <row r="178" spans="1:3" x14ac:dyDescent="0.25">
      <c r="A178" s="5" t="s">
        <v>241</v>
      </c>
      <c r="B178" s="10">
        <v>2008</v>
      </c>
      <c r="C178" s="10">
        <v>1500000</v>
      </c>
    </row>
    <row r="179" spans="1:3" x14ac:dyDescent="0.25">
      <c r="A179" s="5" t="s">
        <v>241</v>
      </c>
      <c r="B179" s="10">
        <v>2009</v>
      </c>
      <c r="C179" s="10">
        <v>750000</v>
      </c>
    </row>
    <row r="180" spans="1:3" x14ac:dyDescent="0.25">
      <c r="A180" s="5" t="s">
        <v>241</v>
      </c>
      <c r="B180" s="10">
        <v>2010</v>
      </c>
      <c r="C180" s="10">
        <v>200000</v>
      </c>
    </row>
    <row r="181" spans="1:3" x14ac:dyDescent="0.25">
      <c r="A181" s="5" t="s">
        <v>241</v>
      </c>
      <c r="B181" s="10">
        <v>2011</v>
      </c>
      <c r="C181" s="10">
        <v>130000</v>
      </c>
    </row>
    <row r="182" spans="1:3" x14ac:dyDescent="0.25">
      <c r="A182" s="5" t="s">
        <v>241</v>
      </c>
      <c r="B182" s="10">
        <v>2012</v>
      </c>
      <c r="C182" s="10">
        <v>300000</v>
      </c>
    </row>
    <row r="183" spans="1:3" x14ac:dyDescent="0.25">
      <c r="A183" s="5" t="s">
        <v>241</v>
      </c>
      <c r="B183" s="10">
        <v>2013</v>
      </c>
      <c r="C183" s="10">
        <v>175000</v>
      </c>
    </row>
    <row r="184" spans="1:3" x14ac:dyDescent="0.25">
      <c r="A184" s="5" t="s">
        <v>241</v>
      </c>
      <c r="B184" s="10">
        <v>2014</v>
      </c>
      <c r="C184" s="10">
        <v>710000</v>
      </c>
    </row>
    <row r="185" spans="1:3" x14ac:dyDescent="0.25">
      <c r="A185" s="5" t="s">
        <v>241</v>
      </c>
      <c r="B185" s="10">
        <v>2015</v>
      </c>
      <c r="C185" s="10">
        <v>670000</v>
      </c>
    </row>
    <row r="186" spans="1:3" x14ac:dyDescent="0.25">
      <c r="A186" s="5" t="s">
        <v>241</v>
      </c>
      <c r="B186" s="10">
        <v>2016</v>
      </c>
      <c r="C186" s="10">
        <v>500000</v>
      </c>
    </row>
    <row r="187" spans="1:3" x14ac:dyDescent="0.25">
      <c r="A187" s="5" t="s">
        <v>241</v>
      </c>
      <c r="B187" s="10">
        <v>2017</v>
      </c>
      <c r="C187" s="10">
        <v>774000</v>
      </c>
    </row>
    <row r="188" spans="1:3" x14ac:dyDescent="0.25">
      <c r="A188" s="5" t="s">
        <v>241</v>
      </c>
      <c r="B188" s="10">
        <v>2018</v>
      </c>
      <c r="C188" s="10">
        <v>0</v>
      </c>
    </row>
    <row r="189" spans="1:3" x14ac:dyDescent="0.25">
      <c r="A189" s="5" t="s">
        <v>241</v>
      </c>
      <c r="B189" s="10">
        <v>2019</v>
      </c>
      <c r="C189" s="10">
        <v>0</v>
      </c>
    </row>
    <row r="190" spans="1:3" x14ac:dyDescent="0.25">
      <c r="A190" s="5" t="s">
        <v>241</v>
      </c>
      <c r="B190" s="10">
        <v>2020</v>
      </c>
      <c r="C190" s="10">
        <v>0</v>
      </c>
    </row>
    <row r="191" spans="1:3" x14ac:dyDescent="0.25">
      <c r="A191" s="5" t="s">
        <v>241</v>
      </c>
      <c r="B191" s="10">
        <v>2021</v>
      </c>
      <c r="C191" s="10">
        <v>0</v>
      </c>
    </row>
    <row r="192" spans="1:3" x14ac:dyDescent="0.25">
      <c r="A192" s="5" t="s">
        <v>241</v>
      </c>
      <c r="B192" s="10">
        <v>2022</v>
      </c>
      <c r="C192" s="10">
        <v>0</v>
      </c>
    </row>
    <row r="193" spans="1:3" x14ac:dyDescent="0.25">
      <c r="A193" s="5" t="s">
        <v>241</v>
      </c>
      <c r="B193" s="10">
        <v>2023</v>
      </c>
      <c r="C193" s="10">
        <v>0</v>
      </c>
    </row>
    <row r="194" spans="1:3" x14ac:dyDescent="0.25">
      <c r="A194" s="5" t="s">
        <v>241</v>
      </c>
      <c r="B194" s="10">
        <v>2024</v>
      </c>
      <c r="C194" s="10">
        <v>0</v>
      </c>
    </row>
    <row r="195" spans="1:3" x14ac:dyDescent="0.25">
      <c r="A195" s="5" t="s">
        <v>241</v>
      </c>
      <c r="B195" s="10">
        <v>2025</v>
      </c>
      <c r="C195" s="10">
        <v>0</v>
      </c>
    </row>
    <row r="196" spans="1:3" x14ac:dyDescent="0.25">
      <c r="A196" s="5" t="s">
        <v>242</v>
      </c>
      <c r="B196" s="10">
        <v>1994</v>
      </c>
      <c r="C196" s="10">
        <v>0</v>
      </c>
    </row>
    <row r="197" spans="1:3" x14ac:dyDescent="0.25">
      <c r="A197" s="5" t="s">
        <v>242</v>
      </c>
      <c r="B197" s="10">
        <v>1995</v>
      </c>
      <c r="C197" s="10">
        <v>0</v>
      </c>
    </row>
    <row r="198" spans="1:3" x14ac:dyDescent="0.25">
      <c r="A198" s="5" t="s">
        <v>242</v>
      </c>
      <c r="B198" s="10">
        <v>1996</v>
      </c>
      <c r="C198" s="10">
        <v>220000</v>
      </c>
    </row>
    <row r="199" spans="1:3" x14ac:dyDescent="0.25">
      <c r="A199" s="5" t="s">
        <v>242</v>
      </c>
      <c r="B199" s="10">
        <v>1997</v>
      </c>
      <c r="C199" s="10">
        <v>0</v>
      </c>
    </row>
    <row r="200" spans="1:3" x14ac:dyDescent="0.25">
      <c r="A200" s="5" t="s">
        <v>242</v>
      </c>
      <c r="B200" s="10">
        <v>1998</v>
      </c>
      <c r="C200" s="10">
        <v>0</v>
      </c>
    </row>
    <row r="201" spans="1:3" x14ac:dyDescent="0.25">
      <c r="A201" s="5" t="s">
        <v>242</v>
      </c>
      <c r="B201" s="10">
        <v>1999</v>
      </c>
      <c r="C201" s="10">
        <v>0</v>
      </c>
    </row>
    <row r="202" spans="1:3" x14ac:dyDescent="0.25">
      <c r="A202" s="5" t="s">
        <v>242</v>
      </c>
      <c r="B202" s="10">
        <v>2000</v>
      </c>
      <c r="C202" s="10">
        <v>0</v>
      </c>
    </row>
    <row r="203" spans="1:3" x14ac:dyDescent="0.25">
      <c r="A203" s="5" t="s">
        <v>242</v>
      </c>
      <c r="B203" s="10">
        <v>2001</v>
      </c>
      <c r="C203" s="10">
        <v>0</v>
      </c>
    </row>
    <row r="204" spans="1:3" x14ac:dyDescent="0.25">
      <c r="A204" s="5" t="s">
        <v>242</v>
      </c>
      <c r="B204" s="10">
        <v>2002</v>
      </c>
      <c r="C204" s="10">
        <v>0</v>
      </c>
    </row>
    <row r="205" spans="1:3" x14ac:dyDescent="0.25">
      <c r="A205" s="5" t="s">
        <v>242</v>
      </c>
      <c r="B205" s="10">
        <v>2003</v>
      </c>
      <c r="C205" s="10">
        <v>0</v>
      </c>
    </row>
    <row r="206" spans="1:3" x14ac:dyDescent="0.25">
      <c r="A206" s="5" t="s">
        <v>242</v>
      </c>
      <c r="B206" s="10">
        <v>2004</v>
      </c>
      <c r="C206" s="10">
        <v>0</v>
      </c>
    </row>
    <row r="207" spans="1:3" x14ac:dyDescent="0.25">
      <c r="A207" s="5" t="s">
        <v>242</v>
      </c>
      <c r="B207" s="10">
        <v>2005</v>
      </c>
      <c r="C207" s="10">
        <v>0</v>
      </c>
    </row>
    <row r="208" spans="1:3" x14ac:dyDescent="0.25">
      <c r="A208" s="5" t="s">
        <v>242</v>
      </c>
      <c r="B208" s="10">
        <v>2006</v>
      </c>
      <c r="C208" s="10">
        <v>0</v>
      </c>
    </row>
    <row r="209" spans="1:3" x14ac:dyDescent="0.25">
      <c r="A209" s="5" t="s">
        <v>242</v>
      </c>
      <c r="B209" s="10">
        <v>2007</v>
      </c>
      <c r="C209" s="10">
        <v>0</v>
      </c>
    </row>
    <row r="210" spans="1:3" x14ac:dyDescent="0.25">
      <c r="A210" s="5" t="s">
        <v>242</v>
      </c>
      <c r="B210" s="10">
        <v>2008</v>
      </c>
      <c r="C210" s="10">
        <v>0</v>
      </c>
    </row>
    <row r="211" spans="1:3" x14ac:dyDescent="0.25">
      <c r="A211" s="5" t="s">
        <v>242</v>
      </c>
      <c r="B211" s="10">
        <v>2009</v>
      </c>
      <c r="C211" s="10">
        <v>0</v>
      </c>
    </row>
    <row r="212" spans="1:3" x14ac:dyDescent="0.25">
      <c r="A212" s="5" t="s">
        <v>242</v>
      </c>
      <c r="B212" s="10">
        <v>2010</v>
      </c>
      <c r="C212" s="10">
        <v>0</v>
      </c>
    </row>
    <row r="213" spans="1:3" x14ac:dyDescent="0.25">
      <c r="A213" s="5" t="s">
        <v>242</v>
      </c>
      <c r="B213" s="10">
        <v>2011</v>
      </c>
      <c r="C213" s="10">
        <v>0</v>
      </c>
    </row>
    <row r="214" spans="1:3" x14ac:dyDescent="0.25">
      <c r="A214" s="5" t="s">
        <v>242</v>
      </c>
      <c r="B214" s="10">
        <v>2012</v>
      </c>
      <c r="C214" s="10">
        <v>0</v>
      </c>
    </row>
    <row r="215" spans="1:3" x14ac:dyDescent="0.25">
      <c r="A215" s="5" t="s">
        <v>242</v>
      </c>
      <c r="B215" s="10">
        <v>2013</v>
      </c>
      <c r="C215" s="10">
        <v>0</v>
      </c>
    </row>
    <row r="216" spans="1:3" x14ac:dyDescent="0.25">
      <c r="A216" s="5" t="s">
        <v>242</v>
      </c>
      <c r="B216" s="10">
        <v>2014</v>
      </c>
      <c r="C216" s="10">
        <v>0</v>
      </c>
    </row>
    <row r="217" spans="1:3" x14ac:dyDescent="0.25">
      <c r="A217" s="5" t="s">
        <v>242</v>
      </c>
      <c r="B217" s="10">
        <v>2015</v>
      </c>
      <c r="C217" s="10">
        <v>0</v>
      </c>
    </row>
    <row r="218" spans="1:3" x14ac:dyDescent="0.25">
      <c r="A218" s="5" t="s">
        <v>242</v>
      </c>
      <c r="B218" s="10">
        <v>2016</v>
      </c>
      <c r="C218" s="10">
        <v>0</v>
      </c>
    </row>
    <row r="219" spans="1:3" x14ac:dyDescent="0.25">
      <c r="A219" s="5" t="s">
        <v>242</v>
      </c>
      <c r="B219" s="10">
        <v>2017</v>
      </c>
      <c r="C219" s="10">
        <v>0</v>
      </c>
    </row>
    <row r="220" spans="1:3" x14ac:dyDescent="0.25">
      <c r="A220" s="5" t="s">
        <v>242</v>
      </c>
      <c r="B220" s="10">
        <v>2018</v>
      </c>
      <c r="C220" s="10">
        <v>0</v>
      </c>
    </row>
    <row r="221" spans="1:3" x14ac:dyDescent="0.25">
      <c r="A221" s="5" t="s">
        <v>242</v>
      </c>
      <c r="B221" s="10">
        <v>2019</v>
      </c>
      <c r="C221" s="10">
        <v>60000</v>
      </c>
    </row>
    <row r="222" spans="1:3" x14ac:dyDescent="0.25">
      <c r="A222" s="5" t="s">
        <v>242</v>
      </c>
      <c r="B222" s="10">
        <v>2020</v>
      </c>
      <c r="C222" s="10">
        <v>180000</v>
      </c>
    </row>
    <row r="223" spans="1:3" x14ac:dyDescent="0.25">
      <c r="A223" s="5" t="s">
        <v>242</v>
      </c>
      <c r="B223" s="10">
        <v>2021</v>
      </c>
      <c r="C223" s="10">
        <v>828000</v>
      </c>
    </row>
    <row r="224" spans="1:3" x14ac:dyDescent="0.25">
      <c r="A224" s="5" t="s">
        <v>242</v>
      </c>
      <c r="B224" s="10">
        <v>2022</v>
      </c>
      <c r="C224" s="10">
        <v>428000</v>
      </c>
    </row>
    <row r="225" spans="1:3" x14ac:dyDescent="0.25">
      <c r="A225" s="5" t="s">
        <v>242</v>
      </c>
      <c r="B225" s="10">
        <v>2023</v>
      </c>
      <c r="C225" s="10">
        <v>518000</v>
      </c>
    </row>
    <row r="226" spans="1:3" x14ac:dyDescent="0.25">
      <c r="A226" s="5" t="s">
        <v>242</v>
      </c>
      <c r="B226" s="10">
        <v>2024</v>
      </c>
      <c r="C226" s="10">
        <v>1308000</v>
      </c>
    </row>
    <row r="227" spans="1:3" x14ac:dyDescent="0.25">
      <c r="A227" s="5" t="s">
        <v>242</v>
      </c>
      <c r="B227" s="10">
        <v>2025</v>
      </c>
      <c r="C227" s="10">
        <v>1162000</v>
      </c>
    </row>
    <row r="228" spans="1:3" x14ac:dyDescent="0.25">
      <c r="A228" s="5" t="s">
        <v>243</v>
      </c>
      <c r="B228" s="10">
        <v>1994</v>
      </c>
      <c r="C228" s="10">
        <v>5445000</v>
      </c>
    </row>
    <row r="229" spans="1:3" x14ac:dyDescent="0.25">
      <c r="A229" s="5" t="s">
        <v>243</v>
      </c>
      <c r="B229" s="10">
        <v>1995</v>
      </c>
      <c r="C229" s="10">
        <v>7825000</v>
      </c>
    </row>
    <row r="230" spans="1:3" x14ac:dyDescent="0.25">
      <c r="A230" s="5" t="s">
        <v>243</v>
      </c>
      <c r="B230" s="10">
        <v>1996</v>
      </c>
      <c r="C230" s="10">
        <v>8023000</v>
      </c>
    </row>
    <row r="231" spans="1:3" x14ac:dyDescent="0.25">
      <c r="A231" s="5" t="s">
        <v>243</v>
      </c>
      <c r="B231" s="10">
        <v>1997</v>
      </c>
      <c r="C231" s="10">
        <v>9450000</v>
      </c>
    </row>
    <row r="232" spans="1:3" x14ac:dyDescent="0.25">
      <c r="A232" s="5" t="s">
        <v>243</v>
      </c>
      <c r="B232" s="10">
        <v>1998</v>
      </c>
      <c r="C232" s="10">
        <v>11585000</v>
      </c>
    </row>
    <row r="233" spans="1:3" x14ac:dyDescent="0.25">
      <c r="A233" s="5" t="s">
        <v>243</v>
      </c>
      <c r="B233" s="10">
        <v>1999</v>
      </c>
      <c r="C233" s="10">
        <v>6136000</v>
      </c>
    </row>
    <row r="234" spans="1:3" x14ac:dyDescent="0.25">
      <c r="A234" s="5" t="s">
        <v>243</v>
      </c>
      <c r="B234" s="10">
        <v>2000</v>
      </c>
      <c r="C234" s="10">
        <v>7762000</v>
      </c>
    </row>
    <row r="235" spans="1:3" x14ac:dyDescent="0.25">
      <c r="A235" s="5" t="s">
        <v>243</v>
      </c>
      <c r="B235" s="10">
        <v>2001</v>
      </c>
      <c r="C235" s="10">
        <v>8075000</v>
      </c>
    </row>
    <row r="236" spans="1:3" x14ac:dyDescent="0.25">
      <c r="A236" s="5" t="s">
        <v>243</v>
      </c>
      <c r="B236" s="10">
        <v>2002</v>
      </c>
      <c r="C236" s="10">
        <v>7750000</v>
      </c>
    </row>
    <row r="237" spans="1:3" x14ac:dyDescent="0.25">
      <c r="A237" s="5" t="s">
        <v>243</v>
      </c>
      <c r="B237" s="10">
        <v>2003</v>
      </c>
      <c r="C237" s="10">
        <v>50000</v>
      </c>
    </row>
    <row r="238" spans="1:3" x14ac:dyDescent="0.25">
      <c r="A238" s="5" t="s">
        <v>243</v>
      </c>
      <c r="B238" s="10">
        <v>2004</v>
      </c>
      <c r="C238" s="10">
        <v>0</v>
      </c>
    </row>
    <row r="239" spans="1:3" x14ac:dyDescent="0.25">
      <c r="A239" s="5" t="s">
        <v>243</v>
      </c>
      <c r="B239" s="10">
        <v>2005</v>
      </c>
      <c r="C239" s="10">
        <v>0</v>
      </c>
    </row>
    <row r="240" spans="1:3" x14ac:dyDescent="0.25">
      <c r="A240" s="5" t="s">
        <v>243</v>
      </c>
      <c r="B240" s="10">
        <v>2006</v>
      </c>
      <c r="C240" s="10">
        <v>0</v>
      </c>
    </row>
    <row r="241" spans="1:3" x14ac:dyDescent="0.25">
      <c r="A241" s="5" t="s">
        <v>243</v>
      </c>
      <c r="B241" s="10">
        <v>2007</v>
      </c>
      <c r="C241" s="10">
        <v>485000</v>
      </c>
    </row>
    <row r="242" spans="1:3" x14ac:dyDescent="0.25">
      <c r="A242" s="5" t="s">
        <v>243</v>
      </c>
      <c r="B242" s="10">
        <v>2008</v>
      </c>
      <c r="C242" s="10">
        <v>0</v>
      </c>
    </row>
    <row r="243" spans="1:3" x14ac:dyDescent="0.25">
      <c r="A243" s="5" t="s">
        <v>243</v>
      </c>
      <c r="B243" s="10">
        <v>2009</v>
      </c>
      <c r="C243" s="10">
        <v>0</v>
      </c>
    </row>
    <row r="244" spans="1:3" x14ac:dyDescent="0.25">
      <c r="A244" s="5" t="s">
        <v>243</v>
      </c>
      <c r="B244" s="10">
        <v>2010</v>
      </c>
      <c r="C244" s="10">
        <v>0</v>
      </c>
    </row>
    <row r="245" spans="1:3" x14ac:dyDescent="0.25">
      <c r="A245" s="5" t="s">
        <v>243</v>
      </c>
      <c r="B245" s="10">
        <v>2011</v>
      </c>
      <c r="C245" s="10">
        <v>0</v>
      </c>
    </row>
    <row r="246" spans="1:3" x14ac:dyDescent="0.25">
      <c r="A246" s="5" t="s">
        <v>243</v>
      </c>
      <c r="B246" s="10">
        <v>2012</v>
      </c>
      <c r="C246" s="10">
        <v>0</v>
      </c>
    </row>
    <row r="247" spans="1:3" x14ac:dyDescent="0.25">
      <c r="A247" s="5" t="s">
        <v>243</v>
      </c>
      <c r="B247" s="10">
        <v>2013</v>
      </c>
      <c r="C247" s="10">
        <v>0</v>
      </c>
    </row>
    <row r="248" spans="1:3" x14ac:dyDescent="0.25">
      <c r="A248" s="5" t="s">
        <v>243</v>
      </c>
      <c r="B248" s="10">
        <v>2014</v>
      </c>
      <c r="C248" s="10">
        <v>0</v>
      </c>
    </row>
    <row r="249" spans="1:3" x14ac:dyDescent="0.25">
      <c r="A249" s="5" t="s">
        <v>243</v>
      </c>
      <c r="B249" s="10">
        <v>2015</v>
      </c>
      <c r="C249" s="10">
        <v>0</v>
      </c>
    </row>
    <row r="250" spans="1:3" x14ac:dyDescent="0.25">
      <c r="A250" s="5" t="s">
        <v>243</v>
      </c>
      <c r="B250" s="10">
        <v>2016</v>
      </c>
      <c r="C250" s="10">
        <v>0</v>
      </c>
    </row>
    <row r="251" spans="1:3" x14ac:dyDescent="0.25">
      <c r="A251" s="5" t="s">
        <v>243</v>
      </c>
      <c r="B251" s="10">
        <v>2017</v>
      </c>
      <c r="C251" s="10">
        <v>0</v>
      </c>
    </row>
    <row r="252" spans="1:3" x14ac:dyDescent="0.25">
      <c r="A252" s="5" t="s">
        <v>243</v>
      </c>
      <c r="B252" s="10">
        <v>2018</v>
      </c>
      <c r="C252" s="10">
        <v>0</v>
      </c>
    </row>
    <row r="253" spans="1:3" x14ac:dyDescent="0.25">
      <c r="A253" s="5" t="s">
        <v>243</v>
      </c>
      <c r="B253" s="10">
        <v>2019</v>
      </c>
      <c r="C253" s="10">
        <v>0</v>
      </c>
    </row>
    <row r="254" spans="1:3" x14ac:dyDescent="0.25">
      <c r="A254" s="5" t="s">
        <v>243</v>
      </c>
      <c r="B254" s="10">
        <v>2020</v>
      </c>
      <c r="C254" s="10">
        <v>1225000</v>
      </c>
    </row>
    <row r="255" spans="1:3" x14ac:dyDescent="0.25">
      <c r="A255" s="5" t="s">
        <v>243</v>
      </c>
      <c r="B255" s="10">
        <v>2021</v>
      </c>
      <c r="C255" s="10">
        <v>0</v>
      </c>
    </row>
    <row r="256" spans="1:3" x14ac:dyDescent="0.25">
      <c r="A256" s="5" t="s">
        <v>243</v>
      </c>
      <c r="B256" s="10">
        <v>2022</v>
      </c>
      <c r="C256" s="10">
        <v>0</v>
      </c>
    </row>
    <row r="257" spans="1:3" x14ac:dyDescent="0.25">
      <c r="A257" s="5" t="s">
        <v>243</v>
      </c>
      <c r="B257" s="10">
        <v>2023</v>
      </c>
      <c r="C257" s="10">
        <v>0</v>
      </c>
    </row>
    <row r="258" spans="1:3" x14ac:dyDescent="0.25">
      <c r="A258" s="5" t="s">
        <v>243</v>
      </c>
      <c r="B258" s="10">
        <v>2024</v>
      </c>
      <c r="C258" s="10">
        <v>0</v>
      </c>
    </row>
    <row r="259" spans="1:3" x14ac:dyDescent="0.25">
      <c r="A259" s="5" t="s">
        <v>243</v>
      </c>
      <c r="B259" s="10">
        <v>2025</v>
      </c>
      <c r="C259" s="10">
        <v>0</v>
      </c>
    </row>
    <row r="260" spans="1:3" x14ac:dyDescent="0.25">
      <c r="A260" s="5" t="s">
        <v>244</v>
      </c>
      <c r="B260" s="10">
        <v>1994</v>
      </c>
      <c r="C260" s="10">
        <v>0</v>
      </c>
    </row>
    <row r="261" spans="1:3" x14ac:dyDescent="0.25">
      <c r="A261" s="5" t="s">
        <v>244</v>
      </c>
      <c r="B261" s="10">
        <v>1995</v>
      </c>
      <c r="C261" s="10">
        <v>0</v>
      </c>
    </row>
    <row r="262" spans="1:3" x14ac:dyDescent="0.25">
      <c r="A262" s="5" t="s">
        <v>244</v>
      </c>
      <c r="B262" s="10">
        <v>1996</v>
      </c>
      <c r="C262" s="10">
        <v>0</v>
      </c>
    </row>
    <row r="263" spans="1:3" x14ac:dyDescent="0.25">
      <c r="A263" s="5" t="s">
        <v>244</v>
      </c>
      <c r="B263" s="10">
        <v>1997</v>
      </c>
      <c r="C263" s="10">
        <v>0</v>
      </c>
    </row>
    <row r="264" spans="1:3" x14ac:dyDescent="0.25">
      <c r="A264" s="5" t="s">
        <v>244</v>
      </c>
      <c r="B264" s="10">
        <v>1998</v>
      </c>
      <c r="C264" s="10">
        <v>0</v>
      </c>
    </row>
    <row r="265" spans="1:3" x14ac:dyDescent="0.25">
      <c r="A265" s="5" t="s">
        <v>244</v>
      </c>
      <c r="B265" s="10">
        <v>1999</v>
      </c>
      <c r="C265" s="10">
        <v>0</v>
      </c>
    </row>
    <row r="266" spans="1:3" x14ac:dyDescent="0.25">
      <c r="A266" s="5" t="s">
        <v>244</v>
      </c>
      <c r="B266" s="10">
        <v>2000</v>
      </c>
      <c r="C266" s="10">
        <v>0</v>
      </c>
    </row>
    <row r="267" spans="1:3" x14ac:dyDescent="0.25">
      <c r="A267" s="5" t="s">
        <v>244</v>
      </c>
      <c r="B267" s="10">
        <v>2001</v>
      </c>
      <c r="C267" s="10">
        <v>0</v>
      </c>
    </row>
    <row r="268" spans="1:3" x14ac:dyDescent="0.25">
      <c r="A268" s="5" t="s">
        <v>244</v>
      </c>
      <c r="B268" s="10">
        <v>2002</v>
      </c>
      <c r="C268" s="10">
        <v>1700000</v>
      </c>
    </row>
    <row r="269" spans="1:3" x14ac:dyDescent="0.25">
      <c r="A269" s="5" t="s">
        <v>244</v>
      </c>
      <c r="B269" s="10">
        <v>2003</v>
      </c>
      <c r="C269" s="10">
        <v>11035000</v>
      </c>
    </row>
    <row r="270" spans="1:3" x14ac:dyDescent="0.25">
      <c r="A270" s="5" t="s">
        <v>244</v>
      </c>
      <c r="B270" s="10">
        <v>2004</v>
      </c>
      <c r="C270" s="10">
        <v>17335000</v>
      </c>
    </row>
    <row r="271" spans="1:3" x14ac:dyDescent="0.25">
      <c r="A271" s="5" t="s">
        <v>244</v>
      </c>
      <c r="B271" s="10">
        <v>2005</v>
      </c>
      <c r="C271" s="10">
        <v>4440000</v>
      </c>
    </row>
    <row r="272" spans="1:3" x14ac:dyDescent="0.25">
      <c r="A272" s="5" t="s">
        <v>244</v>
      </c>
      <c r="B272" s="10">
        <v>2006</v>
      </c>
      <c r="C272" s="10">
        <v>2310000</v>
      </c>
    </row>
    <row r="273" spans="1:3" x14ac:dyDescent="0.25">
      <c r="A273" s="5" t="s">
        <v>244</v>
      </c>
      <c r="B273" s="10">
        <v>2007</v>
      </c>
      <c r="C273" s="10">
        <v>890000</v>
      </c>
    </row>
    <row r="274" spans="1:3" x14ac:dyDescent="0.25">
      <c r="A274" s="5" t="s">
        <v>244</v>
      </c>
      <c r="B274" s="10">
        <v>2008</v>
      </c>
      <c r="C274" s="10">
        <v>1490000</v>
      </c>
    </row>
    <row r="275" spans="1:3" x14ac:dyDescent="0.25">
      <c r="A275" s="5" t="s">
        <v>244</v>
      </c>
      <c r="B275" s="10">
        <v>2009</v>
      </c>
      <c r="C275" s="10">
        <v>2240000</v>
      </c>
    </row>
    <row r="276" spans="1:3" x14ac:dyDescent="0.25">
      <c r="A276" s="5" t="s">
        <v>244</v>
      </c>
      <c r="B276" s="10">
        <v>2010</v>
      </c>
      <c r="C276" s="10">
        <v>2340000</v>
      </c>
    </row>
    <row r="277" spans="1:3" x14ac:dyDescent="0.25">
      <c r="A277" s="5" t="s">
        <v>244</v>
      </c>
      <c r="B277" s="10">
        <v>2011</v>
      </c>
      <c r="C277" s="10">
        <v>1580000</v>
      </c>
    </row>
    <row r="278" spans="1:3" x14ac:dyDescent="0.25">
      <c r="A278" s="5" t="s">
        <v>244</v>
      </c>
      <c r="B278" s="10">
        <v>2012</v>
      </c>
      <c r="C278" s="10">
        <v>1800000</v>
      </c>
    </row>
    <row r="279" spans="1:3" x14ac:dyDescent="0.25">
      <c r="A279" s="5" t="s">
        <v>244</v>
      </c>
      <c r="B279" s="10">
        <v>2013</v>
      </c>
      <c r="C279" s="10">
        <v>2350000</v>
      </c>
    </row>
    <row r="280" spans="1:3" x14ac:dyDescent="0.25">
      <c r="A280" s="5" t="s">
        <v>244</v>
      </c>
      <c r="B280" s="10">
        <v>2014</v>
      </c>
      <c r="C280" s="10">
        <v>1700000</v>
      </c>
    </row>
    <row r="281" spans="1:3" x14ac:dyDescent="0.25">
      <c r="A281" s="5" t="s">
        <v>244</v>
      </c>
      <c r="B281" s="10">
        <v>2015</v>
      </c>
      <c r="C281" s="10">
        <v>1675000</v>
      </c>
    </row>
    <row r="282" spans="1:3" x14ac:dyDescent="0.25">
      <c r="A282" s="5" t="s">
        <v>244</v>
      </c>
      <c r="B282" s="10">
        <v>2016</v>
      </c>
      <c r="C282" s="10">
        <v>750000</v>
      </c>
    </row>
    <row r="283" spans="1:3" x14ac:dyDescent="0.25">
      <c r="A283" s="5" t="s">
        <v>244</v>
      </c>
      <c r="B283" s="10">
        <v>2017</v>
      </c>
      <c r="C283" s="10">
        <v>0</v>
      </c>
    </row>
    <row r="284" spans="1:3" x14ac:dyDescent="0.25">
      <c r="A284" s="5" t="s">
        <v>244</v>
      </c>
      <c r="B284" s="10">
        <v>2018</v>
      </c>
      <c r="C284" s="10">
        <v>855000</v>
      </c>
    </row>
    <row r="285" spans="1:3" x14ac:dyDescent="0.25">
      <c r="A285" s="5" t="s">
        <v>244</v>
      </c>
      <c r="B285" s="10">
        <v>2019</v>
      </c>
      <c r="C285" s="10">
        <v>430000</v>
      </c>
    </row>
    <row r="286" spans="1:3" x14ac:dyDescent="0.25">
      <c r="A286" s="5" t="s">
        <v>244</v>
      </c>
      <c r="B286" s="10">
        <v>2020</v>
      </c>
      <c r="C286" s="10">
        <v>0</v>
      </c>
    </row>
    <row r="287" spans="1:3" x14ac:dyDescent="0.25">
      <c r="A287" s="5" t="s">
        <v>244</v>
      </c>
      <c r="B287" s="10">
        <v>2021</v>
      </c>
      <c r="C287" s="10">
        <v>950000</v>
      </c>
    </row>
    <row r="288" spans="1:3" x14ac:dyDescent="0.25">
      <c r="A288" s="5" t="s">
        <v>244</v>
      </c>
      <c r="B288" s="10">
        <v>2022</v>
      </c>
      <c r="C288" s="10">
        <v>2330000</v>
      </c>
    </row>
    <row r="289" spans="1:3" x14ac:dyDescent="0.25">
      <c r="A289" s="5" t="s">
        <v>244</v>
      </c>
      <c r="B289" s="10">
        <v>2023</v>
      </c>
      <c r="C289" s="10">
        <v>1690000</v>
      </c>
    </row>
    <row r="290" spans="1:3" x14ac:dyDescent="0.25">
      <c r="A290" s="5" t="s">
        <v>244</v>
      </c>
      <c r="B290" s="10">
        <v>2024</v>
      </c>
      <c r="C290" s="10">
        <v>940000</v>
      </c>
    </row>
    <row r="291" spans="1:3" x14ac:dyDescent="0.25">
      <c r="A291" s="5" t="s">
        <v>244</v>
      </c>
      <c r="B291" s="10">
        <v>2025</v>
      </c>
      <c r="C291" s="10">
        <v>620000</v>
      </c>
    </row>
    <row r="292" spans="1:3" x14ac:dyDescent="0.25">
      <c r="A292" s="5" t="s">
        <v>245</v>
      </c>
      <c r="B292" s="10">
        <v>1994</v>
      </c>
      <c r="C292" s="10">
        <v>18500000</v>
      </c>
    </row>
    <row r="293" spans="1:3" x14ac:dyDescent="0.25">
      <c r="A293" s="5" t="s">
        <v>245</v>
      </c>
      <c r="B293" s="10">
        <v>1995</v>
      </c>
      <c r="C293" s="10">
        <v>20310000</v>
      </c>
    </row>
    <row r="294" spans="1:3" x14ac:dyDescent="0.25">
      <c r="A294" s="5" t="s">
        <v>245</v>
      </c>
      <c r="B294" s="10">
        <v>1996</v>
      </c>
      <c r="C294" s="10">
        <v>21595000</v>
      </c>
    </row>
    <row r="295" spans="1:3" x14ac:dyDescent="0.25">
      <c r="A295" s="5" t="s">
        <v>245</v>
      </c>
      <c r="B295" s="10">
        <v>1997</v>
      </c>
      <c r="C295" s="10">
        <v>21434000</v>
      </c>
    </row>
    <row r="296" spans="1:3" x14ac:dyDescent="0.25">
      <c r="A296" s="5" t="s">
        <v>245</v>
      </c>
      <c r="B296" s="10">
        <v>1998</v>
      </c>
      <c r="C296" s="10">
        <v>22623000</v>
      </c>
    </row>
    <row r="297" spans="1:3" x14ac:dyDescent="0.25">
      <c r="A297" s="5" t="s">
        <v>245</v>
      </c>
      <c r="B297" s="10">
        <v>1999</v>
      </c>
      <c r="C297" s="10">
        <v>18239000</v>
      </c>
    </row>
    <row r="298" spans="1:3" x14ac:dyDescent="0.25">
      <c r="A298" s="5" t="s">
        <v>245</v>
      </c>
      <c r="B298" s="10">
        <v>2000</v>
      </c>
      <c r="C298" s="10">
        <v>18914000</v>
      </c>
    </row>
    <row r="299" spans="1:3" x14ac:dyDescent="0.25">
      <c r="A299" s="5" t="s">
        <v>245</v>
      </c>
      <c r="B299" s="10">
        <v>2001</v>
      </c>
      <c r="C299" s="10">
        <v>21590000</v>
      </c>
    </row>
    <row r="300" spans="1:3" x14ac:dyDescent="0.25">
      <c r="A300" s="5" t="s">
        <v>245</v>
      </c>
      <c r="B300" s="10">
        <v>2002</v>
      </c>
      <c r="C300" s="10">
        <v>21225000</v>
      </c>
    </row>
    <row r="301" spans="1:3" x14ac:dyDescent="0.25">
      <c r="A301" s="5" t="s">
        <v>245</v>
      </c>
      <c r="B301" s="10">
        <v>2003</v>
      </c>
      <c r="C301" s="10">
        <v>24085000</v>
      </c>
    </row>
    <row r="302" spans="1:3" x14ac:dyDescent="0.25">
      <c r="A302" s="5" t="s">
        <v>245</v>
      </c>
      <c r="B302" s="10">
        <v>2004</v>
      </c>
      <c r="C302" s="10">
        <v>32922000</v>
      </c>
    </row>
    <row r="303" spans="1:3" x14ac:dyDescent="0.25">
      <c r="A303" s="5" t="s">
        <v>245</v>
      </c>
      <c r="B303" s="10">
        <v>2005</v>
      </c>
      <c r="C303" s="10">
        <v>19875000</v>
      </c>
    </row>
    <row r="304" spans="1:3" x14ac:dyDescent="0.25">
      <c r="A304" s="5" t="s">
        <v>245</v>
      </c>
      <c r="B304" s="10">
        <v>2006</v>
      </c>
      <c r="C304" s="10">
        <v>25145000</v>
      </c>
    </row>
    <row r="305" spans="1:3" x14ac:dyDescent="0.25">
      <c r="A305" s="5" t="s">
        <v>245</v>
      </c>
      <c r="B305" s="10">
        <v>2007</v>
      </c>
      <c r="C305" s="10">
        <v>27133000</v>
      </c>
    </row>
    <row r="306" spans="1:3" x14ac:dyDescent="0.25">
      <c r="A306" s="5" t="s">
        <v>245</v>
      </c>
      <c r="B306" s="10">
        <v>2008</v>
      </c>
      <c r="C306" s="10">
        <v>25425000</v>
      </c>
    </row>
    <row r="307" spans="1:3" x14ac:dyDescent="0.25">
      <c r="A307" s="5" t="s">
        <v>245</v>
      </c>
      <c r="B307" s="10">
        <v>2009</v>
      </c>
      <c r="C307" s="10">
        <v>17390000</v>
      </c>
    </row>
    <row r="308" spans="1:3" x14ac:dyDescent="0.25">
      <c r="A308" s="5" t="s">
        <v>245</v>
      </c>
      <c r="B308" s="10">
        <v>2010</v>
      </c>
      <c r="C308" s="10">
        <v>14902000</v>
      </c>
    </row>
    <row r="309" spans="1:3" x14ac:dyDescent="0.25">
      <c r="A309" s="5" t="s">
        <v>245</v>
      </c>
      <c r="B309" s="10">
        <v>2011</v>
      </c>
      <c r="C309" s="10">
        <v>14800000</v>
      </c>
    </row>
    <row r="310" spans="1:3" x14ac:dyDescent="0.25">
      <c r="A310" s="5" t="s">
        <v>245</v>
      </c>
      <c r="B310" s="10">
        <v>2012</v>
      </c>
      <c r="C310" s="10">
        <v>12682000</v>
      </c>
    </row>
    <row r="311" spans="1:3" x14ac:dyDescent="0.25">
      <c r="A311" s="5" t="s">
        <v>245</v>
      </c>
      <c r="B311" s="10">
        <v>2013</v>
      </c>
      <c r="C311" s="10">
        <v>9765000</v>
      </c>
    </row>
    <row r="312" spans="1:3" x14ac:dyDescent="0.25">
      <c r="A312" s="5" t="s">
        <v>245</v>
      </c>
      <c r="B312" s="10">
        <v>2014</v>
      </c>
      <c r="C312" s="10">
        <v>10690000</v>
      </c>
    </row>
    <row r="313" spans="1:3" x14ac:dyDescent="0.25">
      <c r="A313" s="5" t="s">
        <v>245</v>
      </c>
      <c r="B313" s="10">
        <v>2015</v>
      </c>
      <c r="C313" s="10">
        <v>11385000</v>
      </c>
    </row>
    <row r="314" spans="1:3" x14ac:dyDescent="0.25">
      <c r="A314" s="5" t="s">
        <v>245</v>
      </c>
      <c r="B314" s="10">
        <v>2016</v>
      </c>
      <c r="C314" s="10">
        <v>9845000</v>
      </c>
    </row>
    <row r="315" spans="1:3" x14ac:dyDescent="0.25">
      <c r="A315" s="5" t="s">
        <v>245</v>
      </c>
      <c r="B315" s="10">
        <v>2017</v>
      </c>
      <c r="C315" s="10">
        <v>5832000</v>
      </c>
    </row>
    <row r="316" spans="1:3" x14ac:dyDescent="0.25">
      <c r="A316" s="5" t="s">
        <v>245</v>
      </c>
      <c r="B316" s="10">
        <v>2018</v>
      </c>
      <c r="C316" s="10">
        <v>5668000</v>
      </c>
    </row>
    <row r="317" spans="1:3" x14ac:dyDescent="0.25">
      <c r="A317" s="5" t="s">
        <v>245</v>
      </c>
      <c r="B317" s="10">
        <v>2019</v>
      </c>
      <c r="C317" s="10">
        <v>6437000</v>
      </c>
    </row>
    <row r="318" spans="1:3" x14ac:dyDescent="0.25">
      <c r="A318" s="5" t="s">
        <v>245</v>
      </c>
      <c r="B318" s="10">
        <v>2020</v>
      </c>
      <c r="C318" s="10">
        <v>5258000</v>
      </c>
    </row>
    <row r="319" spans="1:3" x14ac:dyDescent="0.25">
      <c r="A319" s="5" t="s">
        <v>245</v>
      </c>
      <c r="B319" s="10">
        <v>2021</v>
      </c>
      <c r="C319" s="10">
        <v>3639000</v>
      </c>
    </row>
    <row r="320" spans="1:3" x14ac:dyDescent="0.25">
      <c r="A320" s="5" t="s">
        <v>245</v>
      </c>
      <c r="B320" s="10">
        <v>2022</v>
      </c>
      <c r="C320" s="10">
        <v>2758000</v>
      </c>
    </row>
    <row r="321" spans="1:3" x14ac:dyDescent="0.25">
      <c r="A321" s="5" t="s">
        <v>245</v>
      </c>
      <c r="B321" s="10">
        <v>2023</v>
      </c>
      <c r="C321" s="10">
        <v>2208000</v>
      </c>
    </row>
    <row r="322" spans="1:3" x14ac:dyDescent="0.25">
      <c r="A322" s="5" t="s">
        <v>245</v>
      </c>
      <c r="B322" s="10">
        <v>2024</v>
      </c>
      <c r="C322" s="10">
        <v>2248000</v>
      </c>
    </row>
    <row r="323" spans="1:3" x14ac:dyDescent="0.25">
      <c r="A323" s="5" t="s">
        <v>245</v>
      </c>
      <c r="B323" s="10">
        <v>2025</v>
      </c>
      <c r="C323" s="10">
        <v>1782000</v>
      </c>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3459"/>
  <sheetViews>
    <sheetView workbookViewId="0"/>
  </sheetViews>
  <sheetFormatPr defaultColWidth="11.42578125" defaultRowHeight="15" x14ac:dyDescent="0.25"/>
  <cols>
    <col min="1" max="1" width="27.7109375" customWidth="1"/>
    <col min="2" max="20" width="31.7109375" customWidth="1"/>
  </cols>
  <sheetData>
    <row r="1" spans="1:4" ht="21" customHeight="1" x14ac:dyDescent="0.25">
      <c r="A1" s="1" t="s">
        <v>27</v>
      </c>
    </row>
    <row r="2" spans="1:4" ht="30" customHeight="1" x14ac:dyDescent="0.25">
      <c r="A2" s="8" t="s">
        <v>12</v>
      </c>
    </row>
    <row r="3" spans="1:4" ht="30" customHeight="1" x14ac:dyDescent="0.25">
      <c r="A3" s="4" t="s">
        <v>168</v>
      </c>
      <c r="B3" s="9" t="s">
        <v>246</v>
      </c>
      <c r="C3" s="9" t="s">
        <v>247</v>
      </c>
      <c r="D3" s="9" t="s">
        <v>235</v>
      </c>
    </row>
    <row r="4" spans="1:4" ht="25.5" customHeight="1" x14ac:dyDescent="0.25">
      <c r="A4" s="5">
        <v>1994</v>
      </c>
      <c r="B4" s="10" t="s">
        <v>248</v>
      </c>
      <c r="C4" s="10" t="s">
        <v>236</v>
      </c>
      <c r="D4" s="10">
        <v>0</v>
      </c>
    </row>
    <row r="5" spans="1:4" x14ac:dyDescent="0.25">
      <c r="A5" s="5">
        <v>1994</v>
      </c>
      <c r="B5" s="10" t="s">
        <v>249</v>
      </c>
      <c r="C5" s="10" t="s">
        <v>236</v>
      </c>
      <c r="D5" s="10">
        <v>0</v>
      </c>
    </row>
    <row r="6" spans="1:4" x14ac:dyDescent="0.25">
      <c r="A6" s="5">
        <v>1994</v>
      </c>
      <c r="B6" s="10" t="s">
        <v>250</v>
      </c>
      <c r="C6" s="10" t="s">
        <v>236</v>
      </c>
      <c r="D6" s="10">
        <v>0</v>
      </c>
    </row>
    <row r="7" spans="1:4" x14ac:dyDescent="0.25">
      <c r="A7" s="5">
        <v>1994</v>
      </c>
      <c r="B7" s="10" t="s">
        <v>251</v>
      </c>
      <c r="C7" s="10" t="s">
        <v>236</v>
      </c>
      <c r="D7" s="10">
        <v>0</v>
      </c>
    </row>
    <row r="8" spans="1:4" x14ac:dyDescent="0.25">
      <c r="A8" s="5">
        <v>1994</v>
      </c>
      <c r="B8" s="10" t="s">
        <v>252</v>
      </c>
      <c r="C8" s="10" t="s">
        <v>236</v>
      </c>
      <c r="D8" s="10">
        <v>0</v>
      </c>
    </row>
    <row r="9" spans="1:4" x14ac:dyDescent="0.25">
      <c r="A9" s="5">
        <v>1994</v>
      </c>
      <c r="B9" s="10" t="s">
        <v>253</v>
      </c>
      <c r="C9" s="10" t="s">
        <v>236</v>
      </c>
      <c r="D9" s="10">
        <v>0</v>
      </c>
    </row>
    <row r="10" spans="1:4" x14ac:dyDescent="0.25">
      <c r="A10" s="5">
        <v>1994</v>
      </c>
      <c r="B10" s="10" t="s">
        <v>254</v>
      </c>
      <c r="C10" s="10" t="s">
        <v>236</v>
      </c>
      <c r="D10" s="10">
        <v>0</v>
      </c>
    </row>
    <row r="11" spans="1:4" x14ac:dyDescent="0.25">
      <c r="A11" s="5">
        <v>1994</v>
      </c>
      <c r="B11" s="10" t="s">
        <v>255</v>
      </c>
      <c r="C11" s="10" t="s">
        <v>236</v>
      </c>
      <c r="D11" s="10">
        <v>0</v>
      </c>
    </row>
    <row r="12" spans="1:4" x14ac:dyDescent="0.25">
      <c r="A12" s="5">
        <v>1994</v>
      </c>
      <c r="B12" s="10" t="s">
        <v>256</v>
      </c>
      <c r="C12" s="10" t="s">
        <v>236</v>
      </c>
      <c r="D12" s="10">
        <v>0</v>
      </c>
    </row>
    <row r="13" spans="1:4" x14ac:dyDescent="0.25">
      <c r="A13" s="5">
        <v>1994</v>
      </c>
      <c r="B13" s="10" t="s">
        <v>257</v>
      </c>
      <c r="C13" s="10" t="s">
        <v>236</v>
      </c>
      <c r="D13" s="10">
        <v>0</v>
      </c>
    </row>
    <row r="14" spans="1:4" x14ac:dyDescent="0.25">
      <c r="A14" s="5">
        <v>1994</v>
      </c>
      <c r="B14" s="10" t="s">
        <v>258</v>
      </c>
      <c r="C14" s="10" t="s">
        <v>236</v>
      </c>
      <c r="D14" s="10">
        <v>0</v>
      </c>
    </row>
    <row r="15" spans="1:4" x14ac:dyDescent="0.25">
      <c r="A15" s="5">
        <v>1994</v>
      </c>
      <c r="B15" s="10" t="s">
        <v>259</v>
      </c>
      <c r="C15" s="10" t="s">
        <v>236</v>
      </c>
      <c r="D15" s="10">
        <v>0</v>
      </c>
    </row>
    <row r="16" spans="1:4" x14ac:dyDescent="0.25">
      <c r="A16" s="5">
        <v>1994</v>
      </c>
      <c r="B16" s="10" t="s">
        <v>248</v>
      </c>
      <c r="C16" s="10" t="s">
        <v>237</v>
      </c>
      <c r="D16" s="10">
        <v>0</v>
      </c>
    </row>
    <row r="17" spans="1:4" x14ac:dyDescent="0.25">
      <c r="A17" s="5">
        <v>1994</v>
      </c>
      <c r="B17" s="10" t="s">
        <v>249</v>
      </c>
      <c r="C17" s="10" t="s">
        <v>237</v>
      </c>
      <c r="D17" s="10">
        <v>100000</v>
      </c>
    </row>
    <row r="18" spans="1:4" x14ac:dyDescent="0.25">
      <c r="A18" s="5">
        <v>1994</v>
      </c>
      <c r="B18" s="10" t="s">
        <v>250</v>
      </c>
      <c r="C18" s="10" t="s">
        <v>237</v>
      </c>
      <c r="D18" s="10">
        <v>900000</v>
      </c>
    </row>
    <row r="19" spans="1:4" x14ac:dyDescent="0.25">
      <c r="A19" s="5">
        <v>1994</v>
      </c>
      <c r="B19" s="10" t="s">
        <v>251</v>
      </c>
      <c r="C19" s="10" t="s">
        <v>237</v>
      </c>
      <c r="D19" s="10">
        <v>1550000</v>
      </c>
    </row>
    <row r="20" spans="1:4" x14ac:dyDescent="0.25">
      <c r="A20" s="5">
        <v>1994</v>
      </c>
      <c r="B20" s="10" t="s">
        <v>252</v>
      </c>
      <c r="C20" s="10" t="s">
        <v>237</v>
      </c>
      <c r="D20" s="10">
        <v>1300000</v>
      </c>
    </row>
    <row r="21" spans="1:4" x14ac:dyDescent="0.25">
      <c r="A21" s="5">
        <v>1994</v>
      </c>
      <c r="B21" s="10" t="s">
        <v>253</v>
      </c>
      <c r="C21" s="10" t="s">
        <v>237</v>
      </c>
      <c r="D21" s="10">
        <v>0</v>
      </c>
    </row>
    <row r="22" spans="1:4" x14ac:dyDescent="0.25">
      <c r="A22" s="5">
        <v>1994</v>
      </c>
      <c r="B22" s="10" t="s">
        <v>254</v>
      </c>
      <c r="C22" s="10" t="s">
        <v>237</v>
      </c>
      <c r="D22" s="10">
        <v>0</v>
      </c>
    </row>
    <row r="23" spans="1:4" x14ac:dyDescent="0.25">
      <c r="A23" s="5">
        <v>1994</v>
      </c>
      <c r="B23" s="10" t="s">
        <v>255</v>
      </c>
      <c r="C23" s="10" t="s">
        <v>237</v>
      </c>
      <c r="D23" s="10">
        <v>0</v>
      </c>
    </row>
    <row r="24" spans="1:4" x14ac:dyDescent="0.25">
      <c r="A24" s="5">
        <v>1994</v>
      </c>
      <c r="B24" s="10" t="s">
        <v>256</v>
      </c>
      <c r="C24" s="10" t="s">
        <v>237</v>
      </c>
      <c r="D24" s="10">
        <v>0</v>
      </c>
    </row>
    <row r="25" spans="1:4" x14ac:dyDescent="0.25">
      <c r="A25" s="5">
        <v>1994</v>
      </c>
      <c r="B25" s="10" t="s">
        <v>257</v>
      </c>
      <c r="C25" s="10" t="s">
        <v>237</v>
      </c>
      <c r="D25" s="10">
        <v>0</v>
      </c>
    </row>
    <row r="26" spans="1:4" x14ac:dyDescent="0.25">
      <c r="A26" s="5">
        <v>1994</v>
      </c>
      <c r="B26" s="10" t="s">
        <v>258</v>
      </c>
      <c r="C26" s="10" t="s">
        <v>237</v>
      </c>
      <c r="D26" s="10">
        <v>0</v>
      </c>
    </row>
    <row r="27" spans="1:4" x14ac:dyDescent="0.25">
      <c r="A27" s="5">
        <v>1994</v>
      </c>
      <c r="B27" s="10" t="s">
        <v>259</v>
      </c>
      <c r="C27" s="10" t="s">
        <v>237</v>
      </c>
      <c r="D27" s="10">
        <v>0</v>
      </c>
    </row>
    <row r="28" spans="1:4" x14ac:dyDescent="0.25">
      <c r="A28" s="5">
        <v>1994</v>
      </c>
      <c r="B28" s="10" t="s">
        <v>248</v>
      </c>
      <c r="C28" s="10" t="s">
        <v>238</v>
      </c>
      <c r="D28" s="10">
        <v>0</v>
      </c>
    </row>
    <row r="29" spans="1:4" x14ac:dyDescent="0.25">
      <c r="A29" s="5">
        <v>1994</v>
      </c>
      <c r="B29" s="10" t="s">
        <v>249</v>
      </c>
      <c r="C29" s="10" t="s">
        <v>238</v>
      </c>
      <c r="D29" s="10">
        <v>0</v>
      </c>
    </row>
    <row r="30" spans="1:4" x14ac:dyDescent="0.25">
      <c r="A30" s="5">
        <v>1994</v>
      </c>
      <c r="B30" s="10" t="s">
        <v>250</v>
      </c>
      <c r="C30" s="10" t="s">
        <v>238</v>
      </c>
      <c r="D30" s="10">
        <v>0</v>
      </c>
    </row>
    <row r="31" spans="1:4" x14ac:dyDescent="0.25">
      <c r="A31" s="5">
        <v>1994</v>
      </c>
      <c r="B31" s="10" t="s">
        <v>251</v>
      </c>
      <c r="C31" s="10" t="s">
        <v>238</v>
      </c>
      <c r="D31" s="10">
        <v>0</v>
      </c>
    </row>
    <row r="32" spans="1:4" x14ac:dyDescent="0.25">
      <c r="A32" s="5">
        <v>1994</v>
      </c>
      <c r="B32" s="10" t="s">
        <v>252</v>
      </c>
      <c r="C32" s="10" t="s">
        <v>238</v>
      </c>
      <c r="D32" s="10">
        <v>0</v>
      </c>
    </row>
    <row r="33" spans="1:4" x14ac:dyDescent="0.25">
      <c r="A33" s="5">
        <v>1994</v>
      </c>
      <c r="B33" s="10" t="s">
        <v>253</v>
      </c>
      <c r="C33" s="10" t="s">
        <v>238</v>
      </c>
      <c r="D33" s="10">
        <v>0</v>
      </c>
    </row>
    <row r="34" spans="1:4" x14ac:dyDescent="0.25">
      <c r="A34" s="5">
        <v>1994</v>
      </c>
      <c r="B34" s="10" t="s">
        <v>254</v>
      </c>
      <c r="C34" s="10" t="s">
        <v>238</v>
      </c>
      <c r="D34" s="10">
        <v>0</v>
      </c>
    </row>
    <row r="35" spans="1:4" x14ac:dyDescent="0.25">
      <c r="A35" s="5">
        <v>1994</v>
      </c>
      <c r="B35" s="10" t="s">
        <v>255</v>
      </c>
      <c r="C35" s="10" t="s">
        <v>238</v>
      </c>
      <c r="D35" s="10">
        <v>0</v>
      </c>
    </row>
    <row r="36" spans="1:4" x14ac:dyDescent="0.25">
      <c r="A36" s="5">
        <v>1994</v>
      </c>
      <c r="B36" s="10" t="s">
        <v>256</v>
      </c>
      <c r="C36" s="10" t="s">
        <v>238</v>
      </c>
      <c r="D36" s="10">
        <v>0</v>
      </c>
    </row>
    <row r="37" spans="1:4" x14ac:dyDescent="0.25">
      <c r="A37" s="5">
        <v>1994</v>
      </c>
      <c r="B37" s="10" t="s">
        <v>257</v>
      </c>
      <c r="C37" s="10" t="s">
        <v>238</v>
      </c>
      <c r="D37" s="10">
        <v>0</v>
      </c>
    </row>
    <row r="38" spans="1:4" x14ac:dyDescent="0.25">
      <c r="A38" s="5">
        <v>1994</v>
      </c>
      <c r="B38" s="10" t="s">
        <v>258</v>
      </c>
      <c r="C38" s="10" t="s">
        <v>238</v>
      </c>
      <c r="D38" s="10">
        <v>0</v>
      </c>
    </row>
    <row r="39" spans="1:4" x14ac:dyDescent="0.25">
      <c r="A39" s="5">
        <v>1994</v>
      </c>
      <c r="B39" s="10" t="s">
        <v>259</v>
      </c>
      <c r="C39" s="10" t="s">
        <v>238</v>
      </c>
      <c r="D39" s="10">
        <v>0</v>
      </c>
    </row>
    <row r="40" spans="1:4" x14ac:dyDescent="0.25">
      <c r="A40" s="5">
        <v>1994</v>
      </c>
      <c r="B40" s="10" t="s">
        <v>248</v>
      </c>
      <c r="C40" s="10" t="s">
        <v>239</v>
      </c>
      <c r="D40" s="10">
        <v>0</v>
      </c>
    </row>
    <row r="41" spans="1:4" x14ac:dyDescent="0.25">
      <c r="A41" s="5">
        <v>1994</v>
      </c>
      <c r="B41" s="10" t="s">
        <v>249</v>
      </c>
      <c r="C41" s="10" t="s">
        <v>239</v>
      </c>
      <c r="D41" s="10">
        <v>800000</v>
      </c>
    </row>
    <row r="42" spans="1:4" x14ac:dyDescent="0.25">
      <c r="A42" s="5">
        <v>1994</v>
      </c>
      <c r="B42" s="10" t="s">
        <v>250</v>
      </c>
      <c r="C42" s="10" t="s">
        <v>239</v>
      </c>
      <c r="D42" s="10">
        <v>30000</v>
      </c>
    </row>
    <row r="43" spans="1:4" x14ac:dyDescent="0.25">
      <c r="A43" s="5">
        <v>1994</v>
      </c>
      <c r="B43" s="10" t="s">
        <v>251</v>
      </c>
      <c r="C43" s="10" t="s">
        <v>239</v>
      </c>
      <c r="D43" s="10">
        <v>0</v>
      </c>
    </row>
    <row r="44" spans="1:4" x14ac:dyDescent="0.25">
      <c r="A44" s="5">
        <v>1994</v>
      </c>
      <c r="B44" s="10" t="s">
        <v>252</v>
      </c>
      <c r="C44" s="10" t="s">
        <v>239</v>
      </c>
      <c r="D44" s="10">
        <v>0</v>
      </c>
    </row>
    <row r="45" spans="1:4" x14ac:dyDescent="0.25">
      <c r="A45" s="5">
        <v>1994</v>
      </c>
      <c r="B45" s="10" t="s">
        <v>253</v>
      </c>
      <c r="C45" s="10" t="s">
        <v>239</v>
      </c>
      <c r="D45" s="10">
        <v>0</v>
      </c>
    </row>
    <row r="46" spans="1:4" x14ac:dyDescent="0.25">
      <c r="A46" s="5">
        <v>1994</v>
      </c>
      <c r="B46" s="10" t="s">
        <v>254</v>
      </c>
      <c r="C46" s="10" t="s">
        <v>239</v>
      </c>
      <c r="D46" s="10">
        <v>0</v>
      </c>
    </row>
    <row r="47" spans="1:4" x14ac:dyDescent="0.25">
      <c r="A47" s="5">
        <v>1994</v>
      </c>
      <c r="B47" s="10" t="s">
        <v>255</v>
      </c>
      <c r="C47" s="10" t="s">
        <v>239</v>
      </c>
      <c r="D47" s="10">
        <v>0</v>
      </c>
    </row>
    <row r="48" spans="1:4" x14ac:dyDescent="0.25">
      <c r="A48" s="5">
        <v>1994</v>
      </c>
      <c r="B48" s="10" t="s">
        <v>256</v>
      </c>
      <c r="C48" s="10" t="s">
        <v>239</v>
      </c>
      <c r="D48" s="10">
        <v>0</v>
      </c>
    </row>
    <row r="49" spans="1:4" x14ac:dyDescent="0.25">
      <c r="A49" s="5">
        <v>1994</v>
      </c>
      <c r="B49" s="10" t="s">
        <v>257</v>
      </c>
      <c r="C49" s="10" t="s">
        <v>239</v>
      </c>
      <c r="D49" s="10">
        <v>210000</v>
      </c>
    </row>
    <row r="50" spans="1:4" x14ac:dyDescent="0.25">
      <c r="A50" s="5">
        <v>1994</v>
      </c>
      <c r="B50" s="10" t="s">
        <v>258</v>
      </c>
      <c r="C50" s="10" t="s">
        <v>239</v>
      </c>
      <c r="D50" s="10">
        <v>360000</v>
      </c>
    </row>
    <row r="51" spans="1:4" x14ac:dyDescent="0.25">
      <c r="A51" s="5">
        <v>1994</v>
      </c>
      <c r="B51" s="10" t="s">
        <v>259</v>
      </c>
      <c r="C51" s="10" t="s">
        <v>239</v>
      </c>
      <c r="D51" s="10">
        <v>1550000</v>
      </c>
    </row>
    <row r="52" spans="1:4" x14ac:dyDescent="0.25">
      <c r="A52" s="5">
        <v>1994</v>
      </c>
      <c r="B52" s="10" t="s">
        <v>248</v>
      </c>
      <c r="C52" s="10" t="s">
        <v>240</v>
      </c>
      <c r="D52" s="10">
        <v>1750000</v>
      </c>
    </row>
    <row r="53" spans="1:4" x14ac:dyDescent="0.25">
      <c r="A53" s="5">
        <v>1994</v>
      </c>
      <c r="B53" s="10" t="s">
        <v>249</v>
      </c>
      <c r="C53" s="10" t="s">
        <v>240</v>
      </c>
      <c r="D53" s="10">
        <v>2050000</v>
      </c>
    </row>
    <row r="54" spans="1:4" x14ac:dyDescent="0.25">
      <c r="A54" s="5">
        <v>1994</v>
      </c>
      <c r="B54" s="10" t="s">
        <v>250</v>
      </c>
      <c r="C54" s="10" t="s">
        <v>240</v>
      </c>
      <c r="D54" s="10">
        <v>320000</v>
      </c>
    </row>
    <row r="55" spans="1:4" x14ac:dyDescent="0.25">
      <c r="A55" s="5">
        <v>1994</v>
      </c>
      <c r="B55" s="10" t="s">
        <v>251</v>
      </c>
      <c r="C55" s="10" t="s">
        <v>240</v>
      </c>
      <c r="D55" s="10">
        <v>600000</v>
      </c>
    </row>
    <row r="56" spans="1:4" x14ac:dyDescent="0.25">
      <c r="A56" s="5">
        <v>1994</v>
      </c>
      <c r="B56" s="10" t="s">
        <v>252</v>
      </c>
      <c r="C56" s="10" t="s">
        <v>240</v>
      </c>
      <c r="D56" s="10">
        <v>60000</v>
      </c>
    </row>
    <row r="57" spans="1:4" x14ac:dyDescent="0.25">
      <c r="A57" s="5">
        <v>1994</v>
      </c>
      <c r="B57" s="10" t="s">
        <v>253</v>
      </c>
      <c r="C57" s="10" t="s">
        <v>240</v>
      </c>
      <c r="D57" s="10">
        <v>0</v>
      </c>
    </row>
    <row r="58" spans="1:4" x14ac:dyDescent="0.25">
      <c r="A58" s="5">
        <v>1994</v>
      </c>
      <c r="B58" s="10" t="s">
        <v>254</v>
      </c>
      <c r="C58" s="10" t="s">
        <v>240</v>
      </c>
      <c r="D58" s="10">
        <v>0</v>
      </c>
    </row>
    <row r="59" spans="1:4" x14ac:dyDescent="0.25">
      <c r="A59" s="5">
        <v>1994</v>
      </c>
      <c r="B59" s="10" t="s">
        <v>255</v>
      </c>
      <c r="C59" s="10" t="s">
        <v>240</v>
      </c>
      <c r="D59" s="10">
        <v>0</v>
      </c>
    </row>
    <row r="60" spans="1:4" x14ac:dyDescent="0.25">
      <c r="A60" s="5">
        <v>1994</v>
      </c>
      <c r="B60" s="10" t="s">
        <v>256</v>
      </c>
      <c r="C60" s="10" t="s">
        <v>240</v>
      </c>
      <c r="D60" s="10">
        <v>675000</v>
      </c>
    </row>
    <row r="61" spans="1:4" x14ac:dyDescent="0.25">
      <c r="A61" s="5">
        <v>1994</v>
      </c>
      <c r="B61" s="10" t="s">
        <v>257</v>
      </c>
      <c r="C61" s="10" t="s">
        <v>240</v>
      </c>
      <c r="D61" s="10">
        <v>0</v>
      </c>
    </row>
    <row r="62" spans="1:4" x14ac:dyDescent="0.25">
      <c r="A62" s="5">
        <v>1994</v>
      </c>
      <c r="B62" s="10" t="s">
        <v>258</v>
      </c>
      <c r="C62" s="10" t="s">
        <v>240</v>
      </c>
      <c r="D62" s="10">
        <v>300000</v>
      </c>
    </row>
    <row r="63" spans="1:4" x14ac:dyDescent="0.25">
      <c r="A63" s="5">
        <v>1994</v>
      </c>
      <c r="B63" s="10" t="s">
        <v>259</v>
      </c>
      <c r="C63" s="10" t="s">
        <v>240</v>
      </c>
      <c r="D63" s="10">
        <v>500000</v>
      </c>
    </row>
    <row r="64" spans="1:4" x14ac:dyDescent="0.25">
      <c r="A64" s="5">
        <v>1994</v>
      </c>
      <c r="B64" s="10" t="s">
        <v>248</v>
      </c>
      <c r="C64" s="10" t="s">
        <v>241</v>
      </c>
      <c r="D64" s="10">
        <v>0</v>
      </c>
    </row>
    <row r="65" spans="1:4" x14ac:dyDescent="0.25">
      <c r="A65" s="5">
        <v>1994</v>
      </c>
      <c r="B65" s="10" t="s">
        <v>249</v>
      </c>
      <c r="C65" s="10" t="s">
        <v>241</v>
      </c>
      <c r="D65" s="10">
        <v>0</v>
      </c>
    </row>
    <row r="66" spans="1:4" x14ac:dyDescent="0.25">
      <c r="A66" s="5">
        <v>1994</v>
      </c>
      <c r="B66" s="10" t="s">
        <v>250</v>
      </c>
      <c r="C66" s="10" t="s">
        <v>241</v>
      </c>
      <c r="D66" s="10">
        <v>0</v>
      </c>
    </row>
    <row r="67" spans="1:4" x14ac:dyDescent="0.25">
      <c r="A67" s="5">
        <v>1994</v>
      </c>
      <c r="B67" s="10" t="s">
        <v>251</v>
      </c>
      <c r="C67" s="10" t="s">
        <v>241</v>
      </c>
      <c r="D67" s="10">
        <v>0</v>
      </c>
    </row>
    <row r="68" spans="1:4" x14ac:dyDescent="0.25">
      <c r="A68" s="5">
        <v>1994</v>
      </c>
      <c r="B68" s="10" t="s">
        <v>252</v>
      </c>
      <c r="C68" s="10" t="s">
        <v>241</v>
      </c>
      <c r="D68" s="10">
        <v>0</v>
      </c>
    </row>
    <row r="69" spans="1:4" x14ac:dyDescent="0.25">
      <c r="A69" s="5">
        <v>1994</v>
      </c>
      <c r="B69" s="10" t="s">
        <v>253</v>
      </c>
      <c r="C69" s="10" t="s">
        <v>241</v>
      </c>
      <c r="D69" s="10">
        <v>0</v>
      </c>
    </row>
    <row r="70" spans="1:4" x14ac:dyDescent="0.25">
      <c r="A70" s="5">
        <v>1994</v>
      </c>
      <c r="B70" s="10" t="s">
        <v>254</v>
      </c>
      <c r="C70" s="10" t="s">
        <v>241</v>
      </c>
      <c r="D70" s="10">
        <v>0</v>
      </c>
    </row>
    <row r="71" spans="1:4" x14ac:dyDescent="0.25">
      <c r="A71" s="5">
        <v>1994</v>
      </c>
      <c r="B71" s="10" t="s">
        <v>255</v>
      </c>
      <c r="C71" s="10" t="s">
        <v>241</v>
      </c>
      <c r="D71" s="10">
        <v>0</v>
      </c>
    </row>
    <row r="72" spans="1:4" x14ac:dyDescent="0.25">
      <c r="A72" s="5">
        <v>1994</v>
      </c>
      <c r="B72" s="10" t="s">
        <v>256</v>
      </c>
      <c r="C72" s="10" t="s">
        <v>241</v>
      </c>
      <c r="D72" s="10">
        <v>0</v>
      </c>
    </row>
    <row r="73" spans="1:4" x14ac:dyDescent="0.25">
      <c r="A73" s="5">
        <v>1994</v>
      </c>
      <c r="B73" s="10" t="s">
        <v>257</v>
      </c>
      <c r="C73" s="10" t="s">
        <v>241</v>
      </c>
      <c r="D73" s="10">
        <v>0</v>
      </c>
    </row>
    <row r="74" spans="1:4" x14ac:dyDescent="0.25">
      <c r="A74" s="5">
        <v>1994</v>
      </c>
      <c r="B74" s="10" t="s">
        <v>258</v>
      </c>
      <c r="C74" s="10" t="s">
        <v>241</v>
      </c>
      <c r="D74" s="10">
        <v>0</v>
      </c>
    </row>
    <row r="75" spans="1:4" x14ac:dyDescent="0.25">
      <c r="A75" s="5">
        <v>1994</v>
      </c>
      <c r="B75" s="10" t="s">
        <v>259</v>
      </c>
      <c r="C75" s="10" t="s">
        <v>241</v>
      </c>
      <c r="D75" s="10">
        <v>0</v>
      </c>
    </row>
    <row r="76" spans="1:4" x14ac:dyDescent="0.25">
      <c r="A76" s="5">
        <v>1994</v>
      </c>
      <c r="B76" s="10" t="s">
        <v>248</v>
      </c>
      <c r="C76" s="10" t="s">
        <v>260</v>
      </c>
      <c r="D76" s="10">
        <v>0</v>
      </c>
    </row>
    <row r="77" spans="1:4" x14ac:dyDescent="0.25">
      <c r="A77" s="5">
        <v>1994</v>
      </c>
      <c r="B77" s="10" t="s">
        <v>249</v>
      </c>
      <c r="C77" s="10" t="s">
        <v>260</v>
      </c>
      <c r="D77" s="10">
        <v>0</v>
      </c>
    </row>
    <row r="78" spans="1:4" x14ac:dyDescent="0.25">
      <c r="A78" s="5">
        <v>1994</v>
      </c>
      <c r="B78" s="10" t="s">
        <v>250</v>
      </c>
      <c r="C78" s="10" t="s">
        <v>260</v>
      </c>
      <c r="D78" s="10">
        <v>0</v>
      </c>
    </row>
    <row r="79" spans="1:4" x14ac:dyDescent="0.25">
      <c r="A79" s="5">
        <v>1994</v>
      </c>
      <c r="B79" s="10" t="s">
        <v>251</v>
      </c>
      <c r="C79" s="10" t="s">
        <v>260</v>
      </c>
      <c r="D79" s="10">
        <v>0</v>
      </c>
    </row>
    <row r="80" spans="1:4" x14ac:dyDescent="0.25">
      <c r="A80" s="5">
        <v>1994</v>
      </c>
      <c r="B80" s="10" t="s">
        <v>252</v>
      </c>
      <c r="C80" s="10" t="s">
        <v>260</v>
      </c>
      <c r="D80" s="10">
        <v>0</v>
      </c>
    </row>
    <row r="81" spans="1:4" x14ac:dyDescent="0.25">
      <c r="A81" s="5">
        <v>1994</v>
      </c>
      <c r="B81" s="10" t="s">
        <v>253</v>
      </c>
      <c r="C81" s="10" t="s">
        <v>260</v>
      </c>
      <c r="D81" s="10">
        <v>0</v>
      </c>
    </row>
    <row r="82" spans="1:4" x14ac:dyDescent="0.25">
      <c r="A82" s="5">
        <v>1994</v>
      </c>
      <c r="B82" s="10" t="s">
        <v>254</v>
      </c>
      <c r="C82" s="10" t="s">
        <v>260</v>
      </c>
      <c r="D82" s="10">
        <v>0</v>
      </c>
    </row>
    <row r="83" spans="1:4" x14ac:dyDescent="0.25">
      <c r="A83" s="5">
        <v>1994</v>
      </c>
      <c r="B83" s="10" t="s">
        <v>255</v>
      </c>
      <c r="C83" s="10" t="s">
        <v>260</v>
      </c>
      <c r="D83" s="10">
        <v>0</v>
      </c>
    </row>
    <row r="84" spans="1:4" x14ac:dyDescent="0.25">
      <c r="A84" s="5">
        <v>1994</v>
      </c>
      <c r="B84" s="10" t="s">
        <v>256</v>
      </c>
      <c r="C84" s="10" t="s">
        <v>260</v>
      </c>
      <c r="D84" s="10">
        <v>0</v>
      </c>
    </row>
    <row r="85" spans="1:4" x14ac:dyDescent="0.25">
      <c r="A85" s="5">
        <v>1994</v>
      </c>
      <c r="B85" s="10" t="s">
        <v>257</v>
      </c>
      <c r="C85" s="10" t="s">
        <v>260</v>
      </c>
      <c r="D85" s="10">
        <v>0</v>
      </c>
    </row>
    <row r="86" spans="1:4" x14ac:dyDescent="0.25">
      <c r="A86" s="5">
        <v>1994</v>
      </c>
      <c r="B86" s="10" t="s">
        <v>258</v>
      </c>
      <c r="C86" s="10" t="s">
        <v>260</v>
      </c>
      <c r="D86" s="10">
        <v>0</v>
      </c>
    </row>
    <row r="87" spans="1:4" x14ac:dyDescent="0.25">
      <c r="A87" s="5">
        <v>1994</v>
      </c>
      <c r="B87" s="10" t="s">
        <v>259</v>
      </c>
      <c r="C87" s="10" t="s">
        <v>260</v>
      </c>
      <c r="D87" s="10">
        <v>0</v>
      </c>
    </row>
    <row r="88" spans="1:4" x14ac:dyDescent="0.25">
      <c r="A88" s="5">
        <v>1994</v>
      </c>
      <c r="B88" s="10" t="s">
        <v>248</v>
      </c>
      <c r="C88" s="10" t="s">
        <v>244</v>
      </c>
      <c r="D88" s="10">
        <v>0</v>
      </c>
    </row>
    <row r="89" spans="1:4" x14ac:dyDescent="0.25">
      <c r="A89" s="5">
        <v>1994</v>
      </c>
      <c r="B89" s="10" t="s">
        <v>249</v>
      </c>
      <c r="C89" s="10" t="s">
        <v>244</v>
      </c>
      <c r="D89" s="10">
        <v>0</v>
      </c>
    </row>
    <row r="90" spans="1:4" x14ac:dyDescent="0.25">
      <c r="A90" s="5">
        <v>1994</v>
      </c>
      <c r="B90" s="10" t="s">
        <v>250</v>
      </c>
      <c r="C90" s="10" t="s">
        <v>244</v>
      </c>
      <c r="D90" s="10">
        <v>0</v>
      </c>
    </row>
    <row r="91" spans="1:4" x14ac:dyDescent="0.25">
      <c r="A91" s="5">
        <v>1994</v>
      </c>
      <c r="B91" s="10" t="s">
        <v>251</v>
      </c>
      <c r="C91" s="10" t="s">
        <v>244</v>
      </c>
      <c r="D91" s="10">
        <v>0</v>
      </c>
    </row>
    <row r="92" spans="1:4" x14ac:dyDescent="0.25">
      <c r="A92" s="5">
        <v>1994</v>
      </c>
      <c r="B92" s="10" t="s">
        <v>252</v>
      </c>
      <c r="C92" s="10" t="s">
        <v>244</v>
      </c>
      <c r="D92" s="10">
        <v>0</v>
      </c>
    </row>
    <row r="93" spans="1:4" x14ac:dyDescent="0.25">
      <c r="A93" s="5">
        <v>1994</v>
      </c>
      <c r="B93" s="10" t="s">
        <v>253</v>
      </c>
      <c r="C93" s="10" t="s">
        <v>244</v>
      </c>
      <c r="D93" s="10">
        <v>0</v>
      </c>
    </row>
    <row r="94" spans="1:4" x14ac:dyDescent="0.25">
      <c r="A94" s="5">
        <v>1994</v>
      </c>
      <c r="B94" s="10" t="s">
        <v>254</v>
      </c>
      <c r="C94" s="10" t="s">
        <v>244</v>
      </c>
      <c r="D94" s="10">
        <v>0</v>
      </c>
    </row>
    <row r="95" spans="1:4" x14ac:dyDescent="0.25">
      <c r="A95" s="5">
        <v>1994</v>
      </c>
      <c r="B95" s="10" t="s">
        <v>255</v>
      </c>
      <c r="C95" s="10" t="s">
        <v>244</v>
      </c>
      <c r="D95" s="10">
        <v>0</v>
      </c>
    </row>
    <row r="96" spans="1:4" x14ac:dyDescent="0.25">
      <c r="A96" s="5">
        <v>1994</v>
      </c>
      <c r="B96" s="10" t="s">
        <v>256</v>
      </c>
      <c r="C96" s="10" t="s">
        <v>244</v>
      </c>
      <c r="D96" s="10">
        <v>0</v>
      </c>
    </row>
    <row r="97" spans="1:4" x14ac:dyDescent="0.25">
      <c r="A97" s="5">
        <v>1994</v>
      </c>
      <c r="B97" s="10" t="s">
        <v>257</v>
      </c>
      <c r="C97" s="10" t="s">
        <v>244</v>
      </c>
      <c r="D97" s="10">
        <v>0</v>
      </c>
    </row>
    <row r="98" spans="1:4" x14ac:dyDescent="0.25">
      <c r="A98" s="5">
        <v>1994</v>
      </c>
      <c r="B98" s="10" t="s">
        <v>258</v>
      </c>
      <c r="C98" s="10" t="s">
        <v>244</v>
      </c>
      <c r="D98" s="10">
        <v>0</v>
      </c>
    </row>
    <row r="99" spans="1:4" x14ac:dyDescent="0.25">
      <c r="A99" s="5">
        <v>1994</v>
      </c>
      <c r="B99" s="10" t="s">
        <v>259</v>
      </c>
      <c r="C99" s="10" t="s">
        <v>244</v>
      </c>
      <c r="D99" s="10">
        <v>0</v>
      </c>
    </row>
    <row r="100" spans="1:4" x14ac:dyDescent="0.25">
      <c r="A100" s="5">
        <v>1994</v>
      </c>
      <c r="B100" s="10" t="s">
        <v>248</v>
      </c>
      <c r="C100" s="10" t="s">
        <v>243</v>
      </c>
      <c r="D100" s="10">
        <v>0</v>
      </c>
    </row>
    <row r="101" spans="1:4" x14ac:dyDescent="0.25">
      <c r="A101" s="5">
        <v>1994</v>
      </c>
      <c r="B101" s="10" t="s">
        <v>249</v>
      </c>
      <c r="C101" s="10" t="s">
        <v>243</v>
      </c>
      <c r="D101" s="10">
        <v>0</v>
      </c>
    </row>
    <row r="102" spans="1:4" x14ac:dyDescent="0.25">
      <c r="A102" s="5">
        <v>1994</v>
      </c>
      <c r="B102" s="10" t="s">
        <v>250</v>
      </c>
      <c r="C102" s="10" t="s">
        <v>243</v>
      </c>
      <c r="D102" s="10">
        <v>0</v>
      </c>
    </row>
    <row r="103" spans="1:4" x14ac:dyDescent="0.25">
      <c r="A103" s="5">
        <v>1994</v>
      </c>
      <c r="B103" s="10" t="s">
        <v>251</v>
      </c>
      <c r="C103" s="10" t="s">
        <v>243</v>
      </c>
      <c r="D103" s="10">
        <v>0</v>
      </c>
    </row>
    <row r="104" spans="1:4" x14ac:dyDescent="0.25">
      <c r="A104" s="5">
        <v>1994</v>
      </c>
      <c r="B104" s="10" t="s">
        <v>252</v>
      </c>
      <c r="C104" s="10" t="s">
        <v>243</v>
      </c>
      <c r="D104" s="10">
        <v>0</v>
      </c>
    </row>
    <row r="105" spans="1:4" x14ac:dyDescent="0.25">
      <c r="A105" s="5">
        <v>1994</v>
      </c>
      <c r="B105" s="10" t="s">
        <v>253</v>
      </c>
      <c r="C105" s="10" t="s">
        <v>243</v>
      </c>
      <c r="D105" s="10">
        <v>900000</v>
      </c>
    </row>
    <row r="106" spans="1:4" x14ac:dyDescent="0.25">
      <c r="A106" s="5">
        <v>1994</v>
      </c>
      <c r="B106" s="10" t="s">
        <v>254</v>
      </c>
      <c r="C106" s="10" t="s">
        <v>243</v>
      </c>
      <c r="D106" s="10">
        <v>2225000</v>
      </c>
    </row>
    <row r="107" spans="1:4" x14ac:dyDescent="0.25">
      <c r="A107" s="5">
        <v>1994</v>
      </c>
      <c r="B107" s="10" t="s">
        <v>255</v>
      </c>
      <c r="C107" s="10" t="s">
        <v>243</v>
      </c>
      <c r="D107" s="10">
        <v>2320000</v>
      </c>
    </row>
    <row r="108" spans="1:4" x14ac:dyDescent="0.25">
      <c r="A108" s="5">
        <v>1994</v>
      </c>
      <c r="B108" s="10" t="s">
        <v>256</v>
      </c>
      <c r="C108" s="10" t="s">
        <v>243</v>
      </c>
      <c r="D108" s="10">
        <v>0</v>
      </c>
    </row>
    <row r="109" spans="1:4" x14ac:dyDescent="0.25">
      <c r="A109" s="5">
        <v>1994</v>
      </c>
      <c r="B109" s="10" t="s">
        <v>257</v>
      </c>
      <c r="C109" s="10" t="s">
        <v>243</v>
      </c>
      <c r="D109" s="10">
        <v>0</v>
      </c>
    </row>
    <row r="110" spans="1:4" x14ac:dyDescent="0.25">
      <c r="A110" s="5">
        <v>1994</v>
      </c>
      <c r="B110" s="10" t="s">
        <v>258</v>
      </c>
      <c r="C110" s="10" t="s">
        <v>243</v>
      </c>
      <c r="D110" s="10">
        <v>0</v>
      </c>
    </row>
    <row r="111" spans="1:4" x14ac:dyDescent="0.25">
      <c r="A111" s="5">
        <v>1994</v>
      </c>
      <c r="B111" s="10" t="s">
        <v>259</v>
      </c>
      <c r="C111" s="10" t="s">
        <v>243</v>
      </c>
      <c r="D111" s="10">
        <v>0</v>
      </c>
    </row>
    <row r="112" spans="1:4" x14ac:dyDescent="0.25">
      <c r="A112" s="5">
        <v>1995</v>
      </c>
      <c r="B112" s="10" t="s">
        <v>248</v>
      </c>
      <c r="C112" s="10" t="s">
        <v>236</v>
      </c>
      <c r="D112" s="10">
        <v>0</v>
      </c>
    </row>
    <row r="113" spans="1:4" x14ac:dyDescent="0.25">
      <c r="A113" s="5">
        <v>1995</v>
      </c>
      <c r="B113" s="10" t="s">
        <v>249</v>
      </c>
      <c r="C113" s="10" t="s">
        <v>236</v>
      </c>
      <c r="D113" s="10">
        <v>0</v>
      </c>
    </row>
    <row r="114" spans="1:4" x14ac:dyDescent="0.25">
      <c r="A114" s="5">
        <v>1995</v>
      </c>
      <c r="B114" s="10" t="s">
        <v>250</v>
      </c>
      <c r="C114" s="10" t="s">
        <v>236</v>
      </c>
      <c r="D114" s="10">
        <v>0</v>
      </c>
    </row>
    <row r="115" spans="1:4" x14ac:dyDescent="0.25">
      <c r="A115" s="5">
        <v>1995</v>
      </c>
      <c r="B115" s="10" t="s">
        <v>251</v>
      </c>
      <c r="C115" s="10" t="s">
        <v>236</v>
      </c>
      <c r="D115" s="10">
        <v>0</v>
      </c>
    </row>
    <row r="116" spans="1:4" x14ac:dyDescent="0.25">
      <c r="A116" s="5">
        <v>1995</v>
      </c>
      <c r="B116" s="10" t="s">
        <v>252</v>
      </c>
      <c r="C116" s="10" t="s">
        <v>236</v>
      </c>
      <c r="D116" s="10">
        <v>0</v>
      </c>
    </row>
    <row r="117" spans="1:4" x14ac:dyDescent="0.25">
      <c r="A117" s="5">
        <v>1995</v>
      </c>
      <c r="B117" s="10" t="s">
        <v>253</v>
      </c>
      <c r="C117" s="10" t="s">
        <v>236</v>
      </c>
      <c r="D117" s="10">
        <v>0</v>
      </c>
    </row>
    <row r="118" spans="1:4" x14ac:dyDescent="0.25">
      <c r="A118" s="5">
        <v>1995</v>
      </c>
      <c r="B118" s="10" t="s">
        <v>254</v>
      </c>
      <c r="C118" s="10" t="s">
        <v>236</v>
      </c>
      <c r="D118" s="10">
        <v>0</v>
      </c>
    </row>
    <row r="119" spans="1:4" x14ac:dyDescent="0.25">
      <c r="A119" s="5">
        <v>1995</v>
      </c>
      <c r="B119" s="10" t="s">
        <v>255</v>
      </c>
      <c r="C119" s="10" t="s">
        <v>236</v>
      </c>
      <c r="D119" s="10">
        <v>0</v>
      </c>
    </row>
    <row r="120" spans="1:4" x14ac:dyDescent="0.25">
      <c r="A120" s="5">
        <v>1995</v>
      </c>
      <c r="B120" s="10" t="s">
        <v>256</v>
      </c>
      <c r="C120" s="10" t="s">
        <v>236</v>
      </c>
      <c r="D120" s="10">
        <v>0</v>
      </c>
    </row>
    <row r="121" spans="1:4" x14ac:dyDescent="0.25">
      <c r="A121" s="5">
        <v>1995</v>
      </c>
      <c r="B121" s="10" t="s">
        <v>257</v>
      </c>
      <c r="C121" s="10" t="s">
        <v>236</v>
      </c>
      <c r="D121" s="10">
        <v>0</v>
      </c>
    </row>
    <row r="122" spans="1:4" x14ac:dyDescent="0.25">
      <c r="A122" s="5">
        <v>1995</v>
      </c>
      <c r="B122" s="10" t="s">
        <v>258</v>
      </c>
      <c r="C122" s="10" t="s">
        <v>236</v>
      </c>
      <c r="D122" s="10">
        <v>0</v>
      </c>
    </row>
    <row r="123" spans="1:4" x14ac:dyDescent="0.25">
      <c r="A123" s="5">
        <v>1995</v>
      </c>
      <c r="B123" s="10" t="s">
        <v>259</v>
      </c>
      <c r="C123" s="10" t="s">
        <v>236</v>
      </c>
      <c r="D123" s="10">
        <v>0</v>
      </c>
    </row>
    <row r="124" spans="1:4" x14ac:dyDescent="0.25">
      <c r="A124" s="5">
        <v>1995</v>
      </c>
      <c r="B124" s="10" t="s">
        <v>248</v>
      </c>
      <c r="C124" s="10" t="s">
        <v>237</v>
      </c>
      <c r="D124" s="10">
        <v>0</v>
      </c>
    </row>
    <row r="125" spans="1:4" x14ac:dyDescent="0.25">
      <c r="A125" s="5">
        <v>1995</v>
      </c>
      <c r="B125" s="10" t="s">
        <v>249</v>
      </c>
      <c r="C125" s="10" t="s">
        <v>237</v>
      </c>
      <c r="D125" s="10">
        <v>0</v>
      </c>
    </row>
    <row r="126" spans="1:4" x14ac:dyDescent="0.25">
      <c r="A126" s="5">
        <v>1995</v>
      </c>
      <c r="B126" s="10" t="s">
        <v>250</v>
      </c>
      <c r="C126" s="10" t="s">
        <v>237</v>
      </c>
      <c r="D126" s="10">
        <v>0</v>
      </c>
    </row>
    <row r="127" spans="1:4" x14ac:dyDescent="0.25">
      <c r="A127" s="5">
        <v>1995</v>
      </c>
      <c r="B127" s="10" t="s">
        <v>251</v>
      </c>
      <c r="C127" s="10" t="s">
        <v>237</v>
      </c>
      <c r="D127" s="10">
        <v>1750000</v>
      </c>
    </row>
    <row r="128" spans="1:4" x14ac:dyDescent="0.25">
      <c r="A128" s="5">
        <v>1995</v>
      </c>
      <c r="B128" s="10" t="s">
        <v>252</v>
      </c>
      <c r="C128" s="10" t="s">
        <v>237</v>
      </c>
      <c r="D128" s="10">
        <v>900000</v>
      </c>
    </row>
    <row r="129" spans="1:4" x14ac:dyDescent="0.25">
      <c r="A129" s="5">
        <v>1995</v>
      </c>
      <c r="B129" s="10" t="s">
        <v>253</v>
      </c>
      <c r="C129" s="10" t="s">
        <v>237</v>
      </c>
      <c r="D129" s="10">
        <v>0</v>
      </c>
    </row>
    <row r="130" spans="1:4" x14ac:dyDescent="0.25">
      <c r="A130" s="5">
        <v>1995</v>
      </c>
      <c r="B130" s="10" t="s">
        <v>254</v>
      </c>
      <c r="C130" s="10" t="s">
        <v>237</v>
      </c>
      <c r="D130" s="10">
        <v>0</v>
      </c>
    </row>
    <row r="131" spans="1:4" x14ac:dyDescent="0.25">
      <c r="A131" s="5">
        <v>1995</v>
      </c>
      <c r="B131" s="10" t="s">
        <v>255</v>
      </c>
      <c r="C131" s="10" t="s">
        <v>237</v>
      </c>
      <c r="D131" s="10">
        <v>0</v>
      </c>
    </row>
    <row r="132" spans="1:4" x14ac:dyDescent="0.25">
      <c r="A132" s="5">
        <v>1995</v>
      </c>
      <c r="B132" s="10" t="s">
        <v>256</v>
      </c>
      <c r="C132" s="10" t="s">
        <v>237</v>
      </c>
      <c r="D132" s="10">
        <v>0</v>
      </c>
    </row>
    <row r="133" spans="1:4" x14ac:dyDescent="0.25">
      <c r="A133" s="5">
        <v>1995</v>
      </c>
      <c r="B133" s="10" t="s">
        <v>257</v>
      </c>
      <c r="C133" s="10" t="s">
        <v>237</v>
      </c>
      <c r="D133" s="10">
        <v>0</v>
      </c>
    </row>
    <row r="134" spans="1:4" x14ac:dyDescent="0.25">
      <c r="A134" s="5">
        <v>1995</v>
      </c>
      <c r="B134" s="10" t="s">
        <v>258</v>
      </c>
      <c r="C134" s="10" t="s">
        <v>237</v>
      </c>
      <c r="D134" s="10">
        <v>0</v>
      </c>
    </row>
    <row r="135" spans="1:4" x14ac:dyDescent="0.25">
      <c r="A135" s="5">
        <v>1995</v>
      </c>
      <c r="B135" s="10" t="s">
        <v>259</v>
      </c>
      <c r="C135" s="10" t="s">
        <v>237</v>
      </c>
      <c r="D135" s="10">
        <v>0</v>
      </c>
    </row>
    <row r="136" spans="1:4" x14ac:dyDescent="0.25">
      <c r="A136" s="5">
        <v>1995</v>
      </c>
      <c r="B136" s="10" t="s">
        <v>248</v>
      </c>
      <c r="C136" s="10" t="s">
        <v>238</v>
      </c>
      <c r="D136" s="10">
        <v>0</v>
      </c>
    </row>
    <row r="137" spans="1:4" x14ac:dyDescent="0.25">
      <c r="A137" s="5">
        <v>1995</v>
      </c>
      <c r="B137" s="10" t="s">
        <v>249</v>
      </c>
      <c r="C137" s="10" t="s">
        <v>238</v>
      </c>
      <c r="D137" s="10">
        <v>0</v>
      </c>
    </row>
    <row r="138" spans="1:4" x14ac:dyDescent="0.25">
      <c r="A138" s="5">
        <v>1995</v>
      </c>
      <c r="B138" s="10" t="s">
        <v>250</v>
      </c>
      <c r="C138" s="10" t="s">
        <v>238</v>
      </c>
      <c r="D138" s="10">
        <v>0</v>
      </c>
    </row>
    <row r="139" spans="1:4" x14ac:dyDescent="0.25">
      <c r="A139" s="5">
        <v>1995</v>
      </c>
      <c r="B139" s="10" t="s">
        <v>251</v>
      </c>
      <c r="C139" s="10" t="s">
        <v>238</v>
      </c>
      <c r="D139" s="10">
        <v>0</v>
      </c>
    </row>
    <row r="140" spans="1:4" x14ac:dyDescent="0.25">
      <c r="A140" s="5">
        <v>1995</v>
      </c>
      <c r="B140" s="10" t="s">
        <v>252</v>
      </c>
      <c r="C140" s="10" t="s">
        <v>238</v>
      </c>
      <c r="D140" s="10">
        <v>0</v>
      </c>
    </row>
    <row r="141" spans="1:4" x14ac:dyDescent="0.25">
      <c r="A141" s="5">
        <v>1995</v>
      </c>
      <c r="B141" s="10" t="s">
        <v>253</v>
      </c>
      <c r="C141" s="10" t="s">
        <v>238</v>
      </c>
      <c r="D141" s="10">
        <v>0</v>
      </c>
    </row>
    <row r="142" spans="1:4" x14ac:dyDescent="0.25">
      <c r="A142" s="5">
        <v>1995</v>
      </c>
      <c r="B142" s="10" t="s">
        <v>254</v>
      </c>
      <c r="C142" s="10" t="s">
        <v>238</v>
      </c>
      <c r="D142" s="10">
        <v>0</v>
      </c>
    </row>
    <row r="143" spans="1:4" x14ac:dyDescent="0.25">
      <c r="A143" s="5">
        <v>1995</v>
      </c>
      <c r="B143" s="10" t="s">
        <v>255</v>
      </c>
      <c r="C143" s="10" t="s">
        <v>238</v>
      </c>
      <c r="D143" s="10">
        <v>0</v>
      </c>
    </row>
    <row r="144" spans="1:4" x14ac:dyDescent="0.25">
      <c r="A144" s="5">
        <v>1995</v>
      </c>
      <c r="B144" s="10" t="s">
        <v>256</v>
      </c>
      <c r="C144" s="10" t="s">
        <v>238</v>
      </c>
      <c r="D144" s="10">
        <v>0</v>
      </c>
    </row>
    <row r="145" spans="1:4" x14ac:dyDescent="0.25">
      <c r="A145" s="5">
        <v>1995</v>
      </c>
      <c r="B145" s="10" t="s">
        <v>257</v>
      </c>
      <c r="C145" s="10" t="s">
        <v>238</v>
      </c>
      <c r="D145" s="10">
        <v>0</v>
      </c>
    </row>
    <row r="146" spans="1:4" x14ac:dyDescent="0.25">
      <c r="A146" s="5">
        <v>1995</v>
      </c>
      <c r="B146" s="10" t="s">
        <v>258</v>
      </c>
      <c r="C146" s="10" t="s">
        <v>238</v>
      </c>
      <c r="D146" s="10">
        <v>0</v>
      </c>
    </row>
    <row r="147" spans="1:4" x14ac:dyDescent="0.25">
      <c r="A147" s="5">
        <v>1995</v>
      </c>
      <c r="B147" s="10" t="s">
        <v>259</v>
      </c>
      <c r="C147" s="10" t="s">
        <v>238</v>
      </c>
      <c r="D147" s="10">
        <v>0</v>
      </c>
    </row>
    <row r="148" spans="1:4" x14ac:dyDescent="0.25">
      <c r="A148" s="5">
        <v>1995</v>
      </c>
      <c r="B148" s="10" t="s">
        <v>248</v>
      </c>
      <c r="C148" s="10" t="s">
        <v>239</v>
      </c>
      <c r="D148" s="10">
        <v>0</v>
      </c>
    </row>
    <row r="149" spans="1:4" x14ac:dyDescent="0.25">
      <c r="A149" s="5">
        <v>1995</v>
      </c>
      <c r="B149" s="10" t="s">
        <v>249</v>
      </c>
      <c r="C149" s="10" t="s">
        <v>239</v>
      </c>
      <c r="D149" s="10">
        <v>700000</v>
      </c>
    </row>
    <row r="150" spans="1:4" x14ac:dyDescent="0.25">
      <c r="A150" s="5">
        <v>1995</v>
      </c>
      <c r="B150" s="10" t="s">
        <v>250</v>
      </c>
      <c r="C150" s="10" t="s">
        <v>239</v>
      </c>
      <c r="D150" s="10">
        <v>0</v>
      </c>
    </row>
    <row r="151" spans="1:4" x14ac:dyDescent="0.25">
      <c r="A151" s="5">
        <v>1995</v>
      </c>
      <c r="B151" s="10" t="s">
        <v>251</v>
      </c>
      <c r="C151" s="10" t="s">
        <v>239</v>
      </c>
      <c r="D151" s="10">
        <v>0</v>
      </c>
    </row>
    <row r="152" spans="1:4" x14ac:dyDescent="0.25">
      <c r="A152" s="5">
        <v>1995</v>
      </c>
      <c r="B152" s="10" t="s">
        <v>252</v>
      </c>
      <c r="C152" s="10" t="s">
        <v>239</v>
      </c>
      <c r="D152" s="10">
        <v>0</v>
      </c>
    </row>
    <row r="153" spans="1:4" x14ac:dyDescent="0.25">
      <c r="A153" s="5">
        <v>1995</v>
      </c>
      <c r="B153" s="10" t="s">
        <v>253</v>
      </c>
      <c r="C153" s="10" t="s">
        <v>239</v>
      </c>
      <c r="D153" s="10">
        <v>0</v>
      </c>
    </row>
    <row r="154" spans="1:4" x14ac:dyDescent="0.25">
      <c r="A154" s="5">
        <v>1995</v>
      </c>
      <c r="B154" s="10" t="s">
        <v>254</v>
      </c>
      <c r="C154" s="10" t="s">
        <v>239</v>
      </c>
      <c r="D154" s="10">
        <v>0</v>
      </c>
    </row>
    <row r="155" spans="1:4" x14ac:dyDescent="0.25">
      <c r="A155" s="5">
        <v>1995</v>
      </c>
      <c r="B155" s="10" t="s">
        <v>255</v>
      </c>
      <c r="C155" s="10" t="s">
        <v>239</v>
      </c>
      <c r="D155" s="10">
        <v>0</v>
      </c>
    </row>
    <row r="156" spans="1:4" x14ac:dyDescent="0.25">
      <c r="A156" s="5">
        <v>1995</v>
      </c>
      <c r="B156" s="10" t="s">
        <v>256</v>
      </c>
      <c r="C156" s="10" t="s">
        <v>239</v>
      </c>
      <c r="D156" s="10">
        <v>0</v>
      </c>
    </row>
    <row r="157" spans="1:4" x14ac:dyDescent="0.25">
      <c r="A157" s="5">
        <v>1995</v>
      </c>
      <c r="B157" s="10" t="s">
        <v>257</v>
      </c>
      <c r="C157" s="10" t="s">
        <v>239</v>
      </c>
      <c r="D157" s="10">
        <v>0</v>
      </c>
    </row>
    <row r="158" spans="1:4" x14ac:dyDescent="0.25">
      <c r="A158" s="5">
        <v>1995</v>
      </c>
      <c r="B158" s="10" t="s">
        <v>258</v>
      </c>
      <c r="C158" s="10" t="s">
        <v>239</v>
      </c>
      <c r="D158" s="10">
        <v>1500000</v>
      </c>
    </row>
    <row r="159" spans="1:4" x14ac:dyDescent="0.25">
      <c r="A159" s="5">
        <v>1995</v>
      </c>
      <c r="B159" s="10" t="s">
        <v>259</v>
      </c>
      <c r="C159" s="10" t="s">
        <v>239</v>
      </c>
      <c r="D159" s="10">
        <v>1300000</v>
      </c>
    </row>
    <row r="160" spans="1:4" x14ac:dyDescent="0.25">
      <c r="A160" s="5">
        <v>1995</v>
      </c>
      <c r="B160" s="10" t="s">
        <v>248</v>
      </c>
      <c r="C160" s="10" t="s">
        <v>240</v>
      </c>
      <c r="D160" s="10">
        <v>1500000</v>
      </c>
    </row>
    <row r="161" spans="1:4" x14ac:dyDescent="0.25">
      <c r="A161" s="5">
        <v>1995</v>
      </c>
      <c r="B161" s="10" t="s">
        <v>249</v>
      </c>
      <c r="C161" s="10" t="s">
        <v>240</v>
      </c>
      <c r="D161" s="10">
        <v>1320000</v>
      </c>
    </row>
    <row r="162" spans="1:4" x14ac:dyDescent="0.25">
      <c r="A162" s="5">
        <v>1995</v>
      </c>
      <c r="B162" s="10" t="s">
        <v>250</v>
      </c>
      <c r="C162" s="10" t="s">
        <v>240</v>
      </c>
      <c r="D162" s="10">
        <v>1480000</v>
      </c>
    </row>
    <row r="163" spans="1:4" x14ac:dyDescent="0.25">
      <c r="A163" s="5">
        <v>1995</v>
      </c>
      <c r="B163" s="10" t="s">
        <v>251</v>
      </c>
      <c r="C163" s="10" t="s">
        <v>240</v>
      </c>
      <c r="D163" s="10">
        <v>100000</v>
      </c>
    </row>
    <row r="164" spans="1:4" x14ac:dyDescent="0.25">
      <c r="A164" s="5">
        <v>1995</v>
      </c>
      <c r="B164" s="10" t="s">
        <v>252</v>
      </c>
      <c r="C164" s="10" t="s">
        <v>240</v>
      </c>
      <c r="D164" s="10">
        <v>0</v>
      </c>
    </row>
    <row r="165" spans="1:4" x14ac:dyDescent="0.25">
      <c r="A165" s="5">
        <v>1995</v>
      </c>
      <c r="B165" s="10" t="s">
        <v>253</v>
      </c>
      <c r="C165" s="10" t="s">
        <v>240</v>
      </c>
      <c r="D165" s="10">
        <v>280000</v>
      </c>
    </row>
    <row r="166" spans="1:4" x14ac:dyDescent="0.25">
      <c r="A166" s="5">
        <v>1995</v>
      </c>
      <c r="B166" s="10" t="s">
        <v>254</v>
      </c>
      <c r="C166" s="10" t="s">
        <v>240</v>
      </c>
      <c r="D166" s="10">
        <v>25000</v>
      </c>
    </row>
    <row r="167" spans="1:4" x14ac:dyDescent="0.25">
      <c r="A167" s="5">
        <v>1995</v>
      </c>
      <c r="B167" s="10" t="s">
        <v>255</v>
      </c>
      <c r="C167" s="10" t="s">
        <v>240</v>
      </c>
      <c r="D167" s="10">
        <v>350000</v>
      </c>
    </row>
    <row r="168" spans="1:4" x14ac:dyDescent="0.25">
      <c r="A168" s="5">
        <v>1995</v>
      </c>
      <c r="B168" s="10" t="s">
        <v>256</v>
      </c>
      <c r="C168" s="10" t="s">
        <v>240</v>
      </c>
      <c r="D168" s="10">
        <v>280000</v>
      </c>
    </row>
    <row r="169" spans="1:4" x14ac:dyDescent="0.25">
      <c r="A169" s="5">
        <v>1995</v>
      </c>
      <c r="B169" s="10" t="s">
        <v>257</v>
      </c>
      <c r="C169" s="10" t="s">
        <v>240</v>
      </c>
      <c r="D169" s="10">
        <v>550000</v>
      </c>
    </row>
    <row r="170" spans="1:4" x14ac:dyDescent="0.25">
      <c r="A170" s="5">
        <v>1995</v>
      </c>
      <c r="B170" s="10" t="s">
        <v>258</v>
      </c>
      <c r="C170" s="10" t="s">
        <v>240</v>
      </c>
      <c r="D170" s="10">
        <v>300000</v>
      </c>
    </row>
    <row r="171" spans="1:4" x14ac:dyDescent="0.25">
      <c r="A171" s="5">
        <v>1995</v>
      </c>
      <c r="B171" s="10" t="s">
        <v>259</v>
      </c>
      <c r="C171" s="10" t="s">
        <v>240</v>
      </c>
      <c r="D171" s="10">
        <v>0</v>
      </c>
    </row>
    <row r="172" spans="1:4" x14ac:dyDescent="0.25">
      <c r="A172" s="5">
        <v>1995</v>
      </c>
      <c r="B172" s="10" t="s">
        <v>248</v>
      </c>
      <c r="C172" s="10" t="s">
        <v>241</v>
      </c>
      <c r="D172" s="10">
        <v>0</v>
      </c>
    </row>
    <row r="173" spans="1:4" x14ac:dyDescent="0.25">
      <c r="A173" s="5">
        <v>1995</v>
      </c>
      <c r="B173" s="10" t="s">
        <v>249</v>
      </c>
      <c r="C173" s="10" t="s">
        <v>241</v>
      </c>
      <c r="D173" s="10">
        <v>0</v>
      </c>
    </row>
    <row r="174" spans="1:4" x14ac:dyDescent="0.25">
      <c r="A174" s="5">
        <v>1995</v>
      </c>
      <c r="B174" s="10" t="s">
        <v>250</v>
      </c>
      <c r="C174" s="10" t="s">
        <v>241</v>
      </c>
      <c r="D174" s="10">
        <v>0</v>
      </c>
    </row>
    <row r="175" spans="1:4" x14ac:dyDescent="0.25">
      <c r="A175" s="5">
        <v>1995</v>
      </c>
      <c r="B175" s="10" t="s">
        <v>251</v>
      </c>
      <c r="C175" s="10" t="s">
        <v>241</v>
      </c>
      <c r="D175" s="10">
        <v>0</v>
      </c>
    </row>
    <row r="176" spans="1:4" x14ac:dyDescent="0.25">
      <c r="A176" s="5">
        <v>1995</v>
      </c>
      <c r="B176" s="10" t="s">
        <v>252</v>
      </c>
      <c r="C176" s="10" t="s">
        <v>241</v>
      </c>
      <c r="D176" s="10">
        <v>0</v>
      </c>
    </row>
    <row r="177" spans="1:4" x14ac:dyDescent="0.25">
      <c r="A177" s="5">
        <v>1995</v>
      </c>
      <c r="B177" s="10" t="s">
        <v>253</v>
      </c>
      <c r="C177" s="10" t="s">
        <v>241</v>
      </c>
      <c r="D177" s="10">
        <v>0</v>
      </c>
    </row>
    <row r="178" spans="1:4" x14ac:dyDescent="0.25">
      <c r="A178" s="5">
        <v>1995</v>
      </c>
      <c r="B178" s="10" t="s">
        <v>254</v>
      </c>
      <c r="C178" s="10" t="s">
        <v>241</v>
      </c>
      <c r="D178" s="10">
        <v>0</v>
      </c>
    </row>
    <row r="179" spans="1:4" x14ac:dyDescent="0.25">
      <c r="A179" s="5">
        <v>1995</v>
      </c>
      <c r="B179" s="10" t="s">
        <v>255</v>
      </c>
      <c r="C179" s="10" t="s">
        <v>241</v>
      </c>
      <c r="D179" s="10">
        <v>0</v>
      </c>
    </row>
    <row r="180" spans="1:4" x14ac:dyDescent="0.25">
      <c r="A180" s="5">
        <v>1995</v>
      </c>
      <c r="B180" s="10" t="s">
        <v>256</v>
      </c>
      <c r="C180" s="10" t="s">
        <v>241</v>
      </c>
      <c r="D180" s="10">
        <v>0</v>
      </c>
    </row>
    <row r="181" spans="1:4" x14ac:dyDescent="0.25">
      <c r="A181" s="5">
        <v>1995</v>
      </c>
      <c r="B181" s="10" t="s">
        <v>257</v>
      </c>
      <c r="C181" s="10" t="s">
        <v>241</v>
      </c>
      <c r="D181" s="10">
        <v>0</v>
      </c>
    </row>
    <row r="182" spans="1:4" x14ac:dyDescent="0.25">
      <c r="A182" s="5">
        <v>1995</v>
      </c>
      <c r="B182" s="10" t="s">
        <v>258</v>
      </c>
      <c r="C182" s="10" t="s">
        <v>241</v>
      </c>
      <c r="D182" s="10">
        <v>0</v>
      </c>
    </row>
    <row r="183" spans="1:4" x14ac:dyDescent="0.25">
      <c r="A183" s="5">
        <v>1995</v>
      </c>
      <c r="B183" s="10" t="s">
        <v>259</v>
      </c>
      <c r="C183" s="10" t="s">
        <v>241</v>
      </c>
      <c r="D183" s="10">
        <v>0</v>
      </c>
    </row>
    <row r="184" spans="1:4" x14ac:dyDescent="0.25">
      <c r="A184" s="5">
        <v>1995</v>
      </c>
      <c r="B184" s="10" t="s">
        <v>248</v>
      </c>
      <c r="C184" s="10" t="s">
        <v>260</v>
      </c>
      <c r="D184" s="10">
        <v>0</v>
      </c>
    </row>
    <row r="185" spans="1:4" x14ac:dyDescent="0.25">
      <c r="A185" s="5">
        <v>1995</v>
      </c>
      <c r="B185" s="10" t="s">
        <v>249</v>
      </c>
      <c r="C185" s="10" t="s">
        <v>260</v>
      </c>
      <c r="D185" s="10">
        <v>0</v>
      </c>
    </row>
    <row r="186" spans="1:4" x14ac:dyDescent="0.25">
      <c r="A186" s="5">
        <v>1995</v>
      </c>
      <c r="B186" s="10" t="s">
        <v>250</v>
      </c>
      <c r="C186" s="10" t="s">
        <v>260</v>
      </c>
      <c r="D186" s="10">
        <v>0</v>
      </c>
    </row>
    <row r="187" spans="1:4" x14ac:dyDescent="0.25">
      <c r="A187" s="5">
        <v>1995</v>
      </c>
      <c r="B187" s="10" t="s">
        <v>251</v>
      </c>
      <c r="C187" s="10" t="s">
        <v>260</v>
      </c>
      <c r="D187" s="10">
        <v>0</v>
      </c>
    </row>
    <row r="188" spans="1:4" x14ac:dyDescent="0.25">
      <c r="A188" s="5">
        <v>1995</v>
      </c>
      <c r="B188" s="10" t="s">
        <v>252</v>
      </c>
      <c r="C188" s="10" t="s">
        <v>260</v>
      </c>
      <c r="D188" s="10">
        <v>0</v>
      </c>
    </row>
    <row r="189" spans="1:4" x14ac:dyDescent="0.25">
      <c r="A189" s="5">
        <v>1995</v>
      </c>
      <c r="B189" s="10" t="s">
        <v>253</v>
      </c>
      <c r="C189" s="10" t="s">
        <v>260</v>
      </c>
      <c r="D189" s="10">
        <v>0</v>
      </c>
    </row>
    <row r="190" spans="1:4" x14ac:dyDescent="0.25">
      <c r="A190" s="5">
        <v>1995</v>
      </c>
      <c r="B190" s="10" t="s">
        <v>254</v>
      </c>
      <c r="C190" s="10" t="s">
        <v>260</v>
      </c>
      <c r="D190" s="10">
        <v>0</v>
      </c>
    </row>
    <row r="191" spans="1:4" x14ac:dyDescent="0.25">
      <c r="A191" s="5">
        <v>1995</v>
      </c>
      <c r="B191" s="10" t="s">
        <v>255</v>
      </c>
      <c r="C191" s="10" t="s">
        <v>260</v>
      </c>
      <c r="D191" s="10">
        <v>0</v>
      </c>
    </row>
    <row r="192" spans="1:4" x14ac:dyDescent="0.25">
      <c r="A192" s="5">
        <v>1995</v>
      </c>
      <c r="B192" s="10" t="s">
        <v>256</v>
      </c>
      <c r="C192" s="10" t="s">
        <v>260</v>
      </c>
      <c r="D192" s="10">
        <v>0</v>
      </c>
    </row>
    <row r="193" spans="1:4" x14ac:dyDescent="0.25">
      <c r="A193" s="5">
        <v>1995</v>
      </c>
      <c r="B193" s="10" t="s">
        <v>257</v>
      </c>
      <c r="C193" s="10" t="s">
        <v>260</v>
      </c>
      <c r="D193" s="10">
        <v>0</v>
      </c>
    </row>
    <row r="194" spans="1:4" x14ac:dyDescent="0.25">
      <c r="A194" s="5">
        <v>1995</v>
      </c>
      <c r="B194" s="10" t="s">
        <v>258</v>
      </c>
      <c r="C194" s="10" t="s">
        <v>260</v>
      </c>
      <c r="D194" s="10">
        <v>0</v>
      </c>
    </row>
    <row r="195" spans="1:4" x14ac:dyDescent="0.25">
      <c r="A195" s="5">
        <v>1995</v>
      </c>
      <c r="B195" s="10" t="s">
        <v>259</v>
      </c>
      <c r="C195" s="10" t="s">
        <v>260</v>
      </c>
      <c r="D195" s="10">
        <v>0</v>
      </c>
    </row>
    <row r="196" spans="1:4" x14ac:dyDescent="0.25">
      <c r="A196" s="5">
        <v>1995</v>
      </c>
      <c r="B196" s="10" t="s">
        <v>248</v>
      </c>
      <c r="C196" s="10" t="s">
        <v>244</v>
      </c>
      <c r="D196" s="10">
        <v>0</v>
      </c>
    </row>
    <row r="197" spans="1:4" x14ac:dyDescent="0.25">
      <c r="A197" s="5">
        <v>1995</v>
      </c>
      <c r="B197" s="10" t="s">
        <v>249</v>
      </c>
      <c r="C197" s="10" t="s">
        <v>244</v>
      </c>
      <c r="D197" s="10">
        <v>0</v>
      </c>
    </row>
    <row r="198" spans="1:4" x14ac:dyDescent="0.25">
      <c r="A198" s="5">
        <v>1995</v>
      </c>
      <c r="B198" s="10" t="s">
        <v>250</v>
      </c>
      <c r="C198" s="10" t="s">
        <v>244</v>
      </c>
      <c r="D198" s="10">
        <v>0</v>
      </c>
    </row>
    <row r="199" spans="1:4" x14ac:dyDescent="0.25">
      <c r="A199" s="5">
        <v>1995</v>
      </c>
      <c r="B199" s="10" t="s">
        <v>251</v>
      </c>
      <c r="C199" s="10" t="s">
        <v>244</v>
      </c>
      <c r="D199" s="10">
        <v>0</v>
      </c>
    </row>
    <row r="200" spans="1:4" x14ac:dyDescent="0.25">
      <c r="A200" s="5">
        <v>1995</v>
      </c>
      <c r="B200" s="10" t="s">
        <v>252</v>
      </c>
      <c r="C200" s="10" t="s">
        <v>244</v>
      </c>
      <c r="D200" s="10">
        <v>0</v>
      </c>
    </row>
    <row r="201" spans="1:4" x14ac:dyDescent="0.25">
      <c r="A201" s="5">
        <v>1995</v>
      </c>
      <c r="B201" s="10" t="s">
        <v>253</v>
      </c>
      <c r="C201" s="10" t="s">
        <v>244</v>
      </c>
      <c r="D201" s="10">
        <v>0</v>
      </c>
    </row>
    <row r="202" spans="1:4" x14ac:dyDescent="0.25">
      <c r="A202" s="5">
        <v>1995</v>
      </c>
      <c r="B202" s="10" t="s">
        <v>254</v>
      </c>
      <c r="C202" s="10" t="s">
        <v>244</v>
      </c>
      <c r="D202" s="10">
        <v>0</v>
      </c>
    </row>
    <row r="203" spans="1:4" x14ac:dyDescent="0.25">
      <c r="A203" s="5">
        <v>1995</v>
      </c>
      <c r="B203" s="10" t="s">
        <v>255</v>
      </c>
      <c r="C203" s="10" t="s">
        <v>244</v>
      </c>
      <c r="D203" s="10">
        <v>0</v>
      </c>
    </row>
    <row r="204" spans="1:4" x14ac:dyDescent="0.25">
      <c r="A204" s="5">
        <v>1995</v>
      </c>
      <c r="B204" s="10" t="s">
        <v>256</v>
      </c>
      <c r="C204" s="10" t="s">
        <v>244</v>
      </c>
      <c r="D204" s="10">
        <v>0</v>
      </c>
    </row>
    <row r="205" spans="1:4" x14ac:dyDescent="0.25">
      <c r="A205" s="5">
        <v>1995</v>
      </c>
      <c r="B205" s="10" t="s">
        <v>257</v>
      </c>
      <c r="C205" s="10" t="s">
        <v>244</v>
      </c>
      <c r="D205" s="10">
        <v>0</v>
      </c>
    </row>
    <row r="206" spans="1:4" x14ac:dyDescent="0.25">
      <c r="A206" s="5">
        <v>1995</v>
      </c>
      <c r="B206" s="10" t="s">
        <v>258</v>
      </c>
      <c r="C206" s="10" t="s">
        <v>244</v>
      </c>
      <c r="D206" s="10">
        <v>0</v>
      </c>
    </row>
    <row r="207" spans="1:4" x14ac:dyDescent="0.25">
      <c r="A207" s="5">
        <v>1995</v>
      </c>
      <c r="B207" s="10" t="s">
        <v>259</v>
      </c>
      <c r="C207" s="10" t="s">
        <v>244</v>
      </c>
      <c r="D207" s="10">
        <v>0</v>
      </c>
    </row>
    <row r="208" spans="1:4" x14ac:dyDescent="0.25">
      <c r="A208" s="5">
        <v>1995</v>
      </c>
      <c r="B208" s="10" t="s">
        <v>248</v>
      </c>
      <c r="C208" s="10" t="s">
        <v>243</v>
      </c>
      <c r="D208" s="10">
        <v>0</v>
      </c>
    </row>
    <row r="209" spans="1:4" x14ac:dyDescent="0.25">
      <c r="A209" s="5">
        <v>1995</v>
      </c>
      <c r="B209" s="10" t="s">
        <v>249</v>
      </c>
      <c r="C209" s="10" t="s">
        <v>243</v>
      </c>
      <c r="D209" s="10">
        <v>0</v>
      </c>
    </row>
    <row r="210" spans="1:4" x14ac:dyDescent="0.25">
      <c r="A210" s="5">
        <v>1995</v>
      </c>
      <c r="B210" s="10" t="s">
        <v>250</v>
      </c>
      <c r="C210" s="10" t="s">
        <v>243</v>
      </c>
      <c r="D210" s="10">
        <v>0</v>
      </c>
    </row>
    <row r="211" spans="1:4" x14ac:dyDescent="0.25">
      <c r="A211" s="5">
        <v>1995</v>
      </c>
      <c r="B211" s="10" t="s">
        <v>251</v>
      </c>
      <c r="C211" s="10" t="s">
        <v>243</v>
      </c>
      <c r="D211" s="10">
        <v>0</v>
      </c>
    </row>
    <row r="212" spans="1:4" x14ac:dyDescent="0.25">
      <c r="A212" s="5">
        <v>1995</v>
      </c>
      <c r="B212" s="10" t="s">
        <v>252</v>
      </c>
      <c r="C212" s="10" t="s">
        <v>243</v>
      </c>
      <c r="D212" s="10">
        <v>0</v>
      </c>
    </row>
    <row r="213" spans="1:4" x14ac:dyDescent="0.25">
      <c r="A213" s="5">
        <v>1995</v>
      </c>
      <c r="B213" s="10" t="s">
        <v>253</v>
      </c>
      <c r="C213" s="10" t="s">
        <v>243</v>
      </c>
      <c r="D213" s="10">
        <v>3165000</v>
      </c>
    </row>
    <row r="214" spans="1:4" x14ac:dyDescent="0.25">
      <c r="A214" s="5">
        <v>1995</v>
      </c>
      <c r="B214" s="10" t="s">
        <v>254</v>
      </c>
      <c r="C214" s="10" t="s">
        <v>243</v>
      </c>
      <c r="D214" s="10">
        <v>4410000</v>
      </c>
    </row>
    <row r="215" spans="1:4" x14ac:dyDescent="0.25">
      <c r="A215" s="5">
        <v>1995</v>
      </c>
      <c r="B215" s="10" t="s">
        <v>255</v>
      </c>
      <c r="C215" s="10" t="s">
        <v>243</v>
      </c>
      <c r="D215" s="10">
        <v>250000</v>
      </c>
    </row>
    <row r="216" spans="1:4" x14ac:dyDescent="0.25">
      <c r="A216" s="5">
        <v>1995</v>
      </c>
      <c r="B216" s="10" t="s">
        <v>256</v>
      </c>
      <c r="C216" s="10" t="s">
        <v>243</v>
      </c>
      <c r="D216" s="10">
        <v>0</v>
      </c>
    </row>
    <row r="217" spans="1:4" x14ac:dyDescent="0.25">
      <c r="A217" s="5">
        <v>1995</v>
      </c>
      <c r="B217" s="10" t="s">
        <v>257</v>
      </c>
      <c r="C217" s="10" t="s">
        <v>243</v>
      </c>
      <c r="D217" s="10">
        <v>0</v>
      </c>
    </row>
    <row r="218" spans="1:4" x14ac:dyDescent="0.25">
      <c r="A218" s="5">
        <v>1995</v>
      </c>
      <c r="B218" s="10" t="s">
        <v>258</v>
      </c>
      <c r="C218" s="10" t="s">
        <v>243</v>
      </c>
      <c r="D218" s="10">
        <v>0</v>
      </c>
    </row>
    <row r="219" spans="1:4" x14ac:dyDescent="0.25">
      <c r="A219" s="5">
        <v>1995</v>
      </c>
      <c r="B219" s="10" t="s">
        <v>259</v>
      </c>
      <c r="C219" s="10" t="s">
        <v>243</v>
      </c>
      <c r="D219" s="10">
        <v>0</v>
      </c>
    </row>
    <row r="220" spans="1:4" x14ac:dyDescent="0.25">
      <c r="A220" s="5">
        <v>1996</v>
      </c>
      <c r="B220" s="10" t="s">
        <v>248</v>
      </c>
      <c r="C220" s="10" t="s">
        <v>236</v>
      </c>
      <c r="D220" s="10">
        <v>0</v>
      </c>
    </row>
    <row r="221" spans="1:4" x14ac:dyDescent="0.25">
      <c r="A221" s="5">
        <v>1996</v>
      </c>
      <c r="B221" s="10" t="s">
        <v>249</v>
      </c>
      <c r="C221" s="10" t="s">
        <v>236</v>
      </c>
      <c r="D221" s="10">
        <v>0</v>
      </c>
    </row>
    <row r="222" spans="1:4" x14ac:dyDescent="0.25">
      <c r="A222" s="5">
        <v>1996</v>
      </c>
      <c r="B222" s="10" t="s">
        <v>250</v>
      </c>
      <c r="C222" s="10" t="s">
        <v>236</v>
      </c>
      <c r="D222" s="10">
        <v>0</v>
      </c>
    </row>
    <row r="223" spans="1:4" x14ac:dyDescent="0.25">
      <c r="A223" s="5">
        <v>1996</v>
      </c>
      <c r="B223" s="10" t="s">
        <v>251</v>
      </c>
      <c r="C223" s="10" t="s">
        <v>236</v>
      </c>
      <c r="D223" s="10">
        <v>0</v>
      </c>
    </row>
    <row r="224" spans="1:4" x14ac:dyDescent="0.25">
      <c r="A224" s="5">
        <v>1996</v>
      </c>
      <c r="B224" s="10" t="s">
        <v>252</v>
      </c>
      <c r="C224" s="10" t="s">
        <v>236</v>
      </c>
      <c r="D224" s="10">
        <v>0</v>
      </c>
    </row>
    <row r="225" spans="1:4" x14ac:dyDescent="0.25">
      <c r="A225" s="5">
        <v>1996</v>
      </c>
      <c r="B225" s="10" t="s">
        <v>253</v>
      </c>
      <c r="C225" s="10" t="s">
        <v>236</v>
      </c>
      <c r="D225" s="10">
        <v>0</v>
      </c>
    </row>
    <row r="226" spans="1:4" x14ac:dyDescent="0.25">
      <c r="A226" s="5">
        <v>1996</v>
      </c>
      <c r="B226" s="10" t="s">
        <v>254</v>
      </c>
      <c r="C226" s="10" t="s">
        <v>236</v>
      </c>
      <c r="D226" s="10">
        <v>0</v>
      </c>
    </row>
    <row r="227" spans="1:4" x14ac:dyDescent="0.25">
      <c r="A227" s="5">
        <v>1996</v>
      </c>
      <c r="B227" s="10" t="s">
        <v>255</v>
      </c>
      <c r="C227" s="10" t="s">
        <v>236</v>
      </c>
      <c r="D227" s="10">
        <v>0</v>
      </c>
    </row>
    <row r="228" spans="1:4" x14ac:dyDescent="0.25">
      <c r="A228" s="5">
        <v>1996</v>
      </c>
      <c r="B228" s="10" t="s">
        <v>256</v>
      </c>
      <c r="C228" s="10" t="s">
        <v>236</v>
      </c>
      <c r="D228" s="10">
        <v>0</v>
      </c>
    </row>
    <row r="229" spans="1:4" x14ac:dyDescent="0.25">
      <c r="A229" s="5">
        <v>1996</v>
      </c>
      <c r="B229" s="10" t="s">
        <v>257</v>
      </c>
      <c r="C229" s="10" t="s">
        <v>236</v>
      </c>
      <c r="D229" s="10">
        <v>0</v>
      </c>
    </row>
    <row r="230" spans="1:4" x14ac:dyDescent="0.25">
      <c r="A230" s="5">
        <v>1996</v>
      </c>
      <c r="B230" s="10" t="s">
        <v>258</v>
      </c>
      <c r="C230" s="10" t="s">
        <v>236</v>
      </c>
      <c r="D230" s="10">
        <v>0</v>
      </c>
    </row>
    <row r="231" spans="1:4" x14ac:dyDescent="0.25">
      <c r="A231" s="5">
        <v>1996</v>
      </c>
      <c r="B231" s="10" t="s">
        <v>259</v>
      </c>
      <c r="C231" s="10" t="s">
        <v>236</v>
      </c>
      <c r="D231" s="10">
        <v>0</v>
      </c>
    </row>
    <row r="232" spans="1:4" x14ac:dyDescent="0.25">
      <c r="A232" s="5">
        <v>1996</v>
      </c>
      <c r="B232" s="10" t="s">
        <v>248</v>
      </c>
      <c r="C232" s="10" t="s">
        <v>237</v>
      </c>
      <c r="D232" s="10">
        <v>0</v>
      </c>
    </row>
    <row r="233" spans="1:4" x14ac:dyDescent="0.25">
      <c r="A233" s="5">
        <v>1996</v>
      </c>
      <c r="B233" s="10" t="s">
        <v>249</v>
      </c>
      <c r="C233" s="10" t="s">
        <v>237</v>
      </c>
      <c r="D233" s="10">
        <v>600000</v>
      </c>
    </row>
    <row r="234" spans="1:4" x14ac:dyDescent="0.25">
      <c r="A234" s="5">
        <v>1996</v>
      </c>
      <c r="B234" s="10" t="s">
        <v>250</v>
      </c>
      <c r="C234" s="10" t="s">
        <v>237</v>
      </c>
      <c r="D234" s="10">
        <v>600000</v>
      </c>
    </row>
    <row r="235" spans="1:4" x14ac:dyDescent="0.25">
      <c r="A235" s="5">
        <v>1996</v>
      </c>
      <c r="B235" s="10" t="s">
        <v>251</v>
      </c>
      <c r="C235" s="10" t="s">
        <v>237</v>
      </c>
      <c r="D235" s="10">
        <v>750000</v>
      </c>
    </row>
    <row r="236" spans="1:4" x14ac:dyDescent="0.25">
      <c r="A236" s="5">
        <v>1996</v>
      </c>
      <c r="B236" s="10" t="s">
        <v>252</v>
      </c>
      <c r="C236" s="10" t="s">
        <v>237</v>
      </c>
      <c r="D236" s="10">
        <v>2600000</v>
      </c>
    </row>
    <row r="237" spans="1:4" x14ac:dyDescent="0.25">
      <c r="A237" s="5">
        <v>1996</v>
      </c>
      <c r="B237" s="10" t="s">
        <v>253</v>
      </c>
      <c r="C237" s="10" t="s">
        <v>237</v>
      </c>
      <c r="D237" s="10">
        <v>0</v>
      </c>
    </row>
    <row r="238" spans="1:4" x14ac:dyDescent="0.25">
      <c r="A238" s="5">
        <v>1996</v>
      </c>
      <c r="B238" s="10" t="s">
        <v>254</v>
      </c>
      <c r="C238" s="10" t="s">
        <v>237</v>
      </c>
      <c r="D238" s="10">
        <v>525000</v>
      </c>
    </row>
    <row r="239" spans="1:4" x14ac:dyDescent="0.25">
      <c r="A239" s="5">
        <v>1996</v>
      </c>
      <c r="B239" s="10" t="s">
        <v>255</v>
      </c>
      <c r="C239" s="10" t="s">
        <v>237</v>
      </c>
      <c r="D239" s="10">
        <v>0</v>
      </c>
    </row>
    <row r="240" spans="1:4" x14ac:dyDescent="0.25">
      <c r="A240" s="5">
        <v>1996</v>
      </c>
      <c r="B240" s="10" t="s">
        <v>256</v>
      </c>
      <c r="C240" s="10" t="s">
        <v>237</v>
      </c>
      <c r="D240" s="10">
        <v>0</v>
      </c>
    </row>
    <row r="241" spans="1:4" x14ac:dyDescent="0.25">
      <c r="A241" s="5">
        <v>1996</v>
      </c>
      <c r="B241" s="10" t="s">
        <v>257</v>
      </c>
      <c r="C241" s="10" t="s">
        <v>237</v>
      </c>
      <c r="D241" s="10">
        <v>0</v>
      </c>
    </row>
    <row r="242" spans="1:4" x14ac:dyDescent="0.25">
      <c r="A242" s="5">
        <v>1996</v>
      </c>
      <c r="B242" s="10" t="s">
        <v>258</v>
      </c>
      <c r="C242" s="10" t="s">
        <v>237</v>
      </c>
      <c r="D242" s="10">
        <v>0</v>
      </c>
    </row>
    <row r="243" spans="1:4" x14ac:dyDescent="0.25">
      <c r="A243" s="5">
        <v>1996</v>
      </c>
      <c r="B243" s="10" t="s">
        <v>259</v>
      </c>
      <c r="C243" s="10" t="s">
        <v>237</v>
      </c>
      <c r="D243" s="10">
        <v>0</v>
      </c>
    </row>
    <row r="244" spans="1:4" x14ac:dyDescent="0.25">
      <c r="A244" s="5">
        <v>1996</v>
      </c>
      <c r="B244" s="10" t="s">
        <v>248</v>
      </c>
      <c r="C244" s="10" t="s">
        <v>238</v>
      </c>
      <c r="D244" s="10">
        <v>0</v>
      </c>
    </row>
    <row r="245" spans="1:4" x14ac:dyDescent="0.25">
      <c r="A245" s="5">
        <v>1996</v>
      </c>
      <c r="B245" s="10" t="s">
        <v>249</v>
      </c>
      <c r="C245" s="10" t="s">
        <v>238</v>
      </c>
      <c r="D245" s="10">
        <v>0</v>
      </c>
    </row>
    <row r="246" spans="1:4" x14ac:dyDescent="0.25">
      <c r="A246" s="5">
        <v>1996</v>
      </c>
      <c r="B246" s="10" t="s">
        <v>250</v>
      </c>
      <c r="C246" s="10" t="s">
        <v>238</v>
      </c>
      <c r="D246" s="10">
        <v>0</v>
      </c>
    </row>
    <row r="247" spans="1:4" x14ac:dyDescent="0.25">
      <c r="A247" s="5">
        <v>1996</v>
      </c>
      <c r="B247" s="10" t="s">
        <v>251</v>
      </c>
      <c r="C247" s="10" t="s">
        <v>238</v>
      </c>
      <c r="D247" s="10">
        <v>0</v>
      </c>
    </row>
    <row r="248" spans="1:4" x14ac:dyDescent="0.25">
      <c r="A248" s="5">
        <v>1996</v>
      </c>
      <c r="B248" s="10" t="s">
        <v>252</v>
      </c>
      <c r="C248" s="10" t="s">
        <v>238</v>
      </c>
      <c r="D248" s="10">
        <v>0</v>
      </c>
    </row>
    <row r="249" spans="1:4" x14ac:dyDescent="0.25">
      <c r="A249" s="5">
        <v>1996</v>
      </c>
      <c r="B249" s="10" t="s">
        <v>253</v>
      </c>
      <c r="C249" s="10" t="s">
        <v>238</v>
      </c>
      <c r="D249" s="10">
        <v>0</v>
      </c>
    </row>
    <row r="250" spans="1:4" x14ac:dyDescent="0.25">
      <c r="A250" s="5">
        <v>1996</v>
      </c>
      <c r="B250" s="10" t="s">
        <v>254</v>
      </c>
      <c r="C250" s="10" t="s">
        <v>238</v>
      </c>
      <c r="D250" s="10">
        <v>0</v>
      </c>
    </row>
    <row r="251" spans="1:4" x14ac:dyDescent="0.25">
      <c r="A251" s="5">
        <v>1996</v>
      </c>
      <c r="B251" s="10" t="s">
        <v>255</v>
      </c>
      <c r="C251" s="10" t="s">
        <v>238</v>
      </c>
      <c r="D251" s="10">
        <v>0</v>
      </c>
    </row>
    <row r="252" spans="1:4" x14ac:dyDescent="0.25">
      <c r="A252" s="5">
        <v>1996</v>
      </c>
      <c r="B252" s="10" t="s">
        <v>256</v>
      </c>
      <c r="C252" s="10" t="s">
        <v>238</v>
      </c>
      <c r="D252" s="10">
        <v>0</v>
      </c>
    </row>
    <row r="253" spans="1:4" x14ac:dyDescent="0.25">
      <c r="A253" s="5">
        <v>1996</v>
      </c>
      <c r="B253" s="10" t="s">
        <v>257</v>
      </c>
      <c r="C253" s="10" t="s">
        <v>238</v>
      </c>
      <c r="D253" s="10">
        <v>0</v>
      </c>
    </row>
    <row r="254" spans="1:4" x14ac:dyDescent="0.25">
      <c r="A254" s="5">
        <v>1996</v>
      </c>
      <c r="B254" s="10" t="s">
        <v>258</v>
      </c>
      <c r="C254" s="10" t="s">
        <v>238</v>
      </c>
      <c r="D254" s="10">
        <v>0</v>
      </c>
    </row>
    <row r="255" spans="1:4" x14ac:dyDescent="0.25">
      <c r="A255" s="5">
        <v>1996</v>
      </c>
      <c r="B255" s="10" t="s">
        <v>259</v>
      </c>
      <c r="C255" s="10" t="s">
        <v>238</v>
      </c>
      <c r="D255" s="10">
        <v>0</v>
      </c>
    </row>
    <row r="256" spans="1:4" x14ac:dyDescent="0.25">
      <c r="A256" s="5">
        <v>1996</v>
      </c>
      <c r="B256" s="10" t="s">
        <v>248</v>
      </c>
      <c r="C256" s="10" t="s">
        <v>239</v>
      </c>
      <c r="D256" s="10">
        <v>0</v>
      </c>
    </row>
    <row r="257" spans="1:4" x14ac:dyDescent="0.25">
      <c r="A257" s="5">
        <v>1996</v>
      </c>
      <c r="B257" s="10" t="s">
        <v>249</v>
      </c>
      <c r="C257" s="10" t="s">
        <v>239</v>
      </c>
      <c r="D257" s="10">
        <v>1500000</v>
      </c>
    </row>
    <row r="258" spans="1:4" x14ac:dyDescent="0.25">
      <c r="A258" s="5">
        <v>1996</v>
      </c>
      <c r="B258" s="10" t="s">
        <v>250</v>
      </c>
      <c r="C258" s="10" t="s">
        <v>239</v>
      </c>
      <c r="D258" s="10">
        <v>0</v>
      </c>
    </row>
    <row r="259" spans="1:4" x14ac:dyDescent="0.25">
      <c r="A259" s="5">
        <v>1996</v>
      </c>
      <c r="B259" s="10" t="s">
        <v>251</v>
      </c>
      <c r="C259" s="10" t="s">
        <v>239</v>
      </c>
      <c r="D259" s="10">
        <v>30000</v>
      </c>
    </row>
    <row r="260" spans="1:4" x14ac:dyDescent="0.25">
      <c r="A260" s="5">
        <v>1996</v>
      </c>
      <c r="B260" s="10" t="s">
        <v>252</v>
      </c>
      <c r="C260" s="10" t="s">
        <v>239</v>
      </c>
      <c r="D260" s="10">
        <v>0</v>
      </c>
    </row>
    <row r="261" spans="1:4" x14ac:dyDescent="0.25">
      <c r="A261" s="5">
        <v>1996</v>
      </c>
      <c r="B261" s="10" t="s">
        <v>253</v>
      </c>
      <c r="C261" s="10" t="s">
        <v>239</v>
      </c>
      <c r="D261" s="10">
        <v>0</v>
      </c>
    </row>
    <row r="262" spans="1:4" x14ac:dyDescent="0.25">
      <c r="A262" s="5">
        <v>1996</v>
      </c>
      <c r="B262" s="10" t="s">
        <v>254</v>
      </c>
      <c r="C262" s="10" t="s">
        <v>239</v>
      </c>
      <c r="D262" s="10">
        <v>0</v>
      </c>
    </row>
    <row r="263" spans="1:4" x14ac:dyDescent="0.25">
      <c r="A263" s="5">
        <v>1996</v>
      </c>
      <c r="B263" s="10" t="s">
        <v>255</v>
      </c>
      <c r="C263" s="10" t="s">
        <v>239</v>
      </c>
      <c r="D263" s="10">
        <v>0</v>
      </c>
    </row>
    <row r="264" spans="1:4" x14ac:dyDescent="0.25">
      <c r="A264" s="5">
        <v>1996</v>
      </c>
      <c r="B264" s="10" t="s">
        <v>256</v>
      </c>
      <c r="C264" s="10" t="s">
        <v>239</v>
      </c>
      <c r="D264" s="10">
        <v>0</v>
      </c>
    </row>
    <row r="265" spans="1:4" x14ac:dyDescent="0.25">
      <c r="A265" s="5">
        <v>1996</v>
      </c>
      <c r="B265" s="10" t="s">
        <v>257</v>
      </c>
      <c r="C265" s="10" t="s">
        <v>239</v>
      </c>
      <c r="D265" s="10">
        <v>52000</v>
      </c>
    </row>
    <row r="266" spans="1:4" x14ac:dyDescent="0.25">
      <c r="A266" s="5">
        <v>1996</v>
      </c>
      <c r="B266" s="10" t="s">
        <v>258</v>
      </c>
      <c r="C266" s="10" t="s">
        <v>239</v>
      </c>
      <c r="D266" s="10">
        <v>500000</v>
      </c>
    </row>
    <row r="267" spans="1:4" x14ac:dyDescent="0.25">
      <c r="A267" s="5">
        <v>1996</v>
      </c>
      <c r="B267" s="10" t="s">
        <v>259</v>
      </c>
      <c r="C267" s="10" t="s">
        <v>239</v>
      </c>
      <c r="D267" s="10">
        <v>2100000</v>
      </c>
    </row>
    <row r="268" spans="1:4" x14ac:dyDescent="0.25">
      <c r="A268" s="5">
        <v>1996</v>
      </c>
      <c r="B268" s="10" t="s">
        <v>248</v>
      </c>
      <c r="C268" s="10" t="s">
        <v>240</v>
      </c>
      <c r="D268" s="10">
        <v>1480000</v>
      </c>
    </row>
    <row r="269" spans="1:4" x14ac:dyDescent="0.25">
      <c r="A269" s="5">
        <v>1996</v>
      </c>
      <c r="B269" s="10" t="s">
        <v>249</v>
      </c>
      <c r="C269" s="10" t="s">
        <v>240</v>
      </c>
      <c r="D269" s="10">
        <v>350000</v>
      </c>
    </row>
    <row r="270" spans="1:4" x14ac:dyDescent="0.25">
      <c r="A270" s="5">
        <v>1996</v>
      </c>
      <c r="B270" s="10" t="s">
        <v>250</v>
      </c>
      <c r="C270" s="10" t="s">
        <v>240</v>
      </c>
      <c r="D270" s="10">
        <v>720000</v>
      </c>
    </row>
    <row r="271" spans="1:4" x14ac:dyDescent="0.25">
      <c r="A271" s="5">
        <v>1996</v>
      </c>
      <c r="B271" s="10" t="s">
        <v>251</v>
      </c>
      <c r="C271" s="10" t="s">
        <v>240</v>
      </c>
      <c r="D271" s="10">
        <v>470000</v>
      </c>
    </row>
    <row r="272" spans="1:4" x14ac:dyDescent="0.25">
      <c r="A272" s="5">
        <v>1996</v>
      </c>
      <c r="B272" s="10" t="s">
        <v>252</v>
      </c>
      <c r="C272" s="10" t="s">
        <v>240</v>
      </c>
      <c r="D272" s="10">
        <v>150000</v>
      </c>
    </row>
    <row r="273" spans="1:4" x14ac:dyDescent="0.25">
      <c r="A273" s="5">
        <v>1996</v>
      </c>
      <c r="B273" s="10" t="s">
        <v>253</v>
      </c>
      <c r="C273" s="10" t="s">
        <v>240</v>
      </c>
      <c r="D273" s="10">
        <v>0</v>
      </c>
    </row>
    <row r="274" spans="1:4" x14ac:dyDescent="0.25">
      <c r="A274" s="5">
        <v>1996</v>
      </c>
      <c r="B274" s="10" t="s">
        <v>254</v>
      </c>
      <c r="C274" s="10" t="s">
        <v>240</v>
      </c>
      <c r="D274" s="10">
        <v>0</v>
      </c>
    </row>
    <row r="275" spans="1:4" x14ac:dyDescent="0.25">
      <c r="A275" s="5">
        <v>1996</v>
      </c>
      <c r="B275" s="10" t="s">
        <v>255</v>
      </c>
      <c r="C275" s="10" t="s">
        <v>240</v>
      </c>
      <c r="D275" s="10">
        <v>325000</v>
      </c>
    </row>
    <row r="276" spans="1:4" x14ac:dyDescent="0.25">
      <c r="A276" s="5">
        <v>1996</v>
      </c>
      <c r="B276" s="10" t="s">
        <v>256</v>
      </c>
      <c r="C276" s="10" t="s">
        <v>240</v>
      </c>
      <c r="D276" s="10">
        <v>600000</v>
      </c>
    </row>
    <row r="277" spans="1:4" x14ac:dyDescent="0.25">
      <c r="A277" s="5">
        <v>1996</v>
      </c>
      <c r="B277" s="10" t="s">
        <v>257</v>
      </c>
      <c r="C277" s="10" t="s">
        <v>240</v>
      </c>
      <c r="D277" s="10">
        <v>0</v>
      </c>
    </row>
    <row r="278" spans="1:4" x14ac:dyDescent="0.25">
      <c r="A278" s="5">
        <v>1996</v>
      </c>
      <c r="B278" s="10" t="s">
        <v>258</v>
      </c>
      <c r="C278" s="10" t="s">
        <v>240</v>
      </c>
      <c r="D278" s="10">
        <v>0</v>
      </c>
    </row>
    <row r="279" spans="1:4" x14ac:dyDescent="0.25">
      <c r="A279" s="5">
        <v>1996</v>
      </c>
      <c r="B279" s="10" t="s">
        <v>259</v>
      </c>
      <c r="C279" s="10" t="s">
        <v>240</v>
      </c>
      <c r="D279" s="10">
        <v>0</v>
      </c>
    </row>
    <row r="280" spans="1:4" x14ac:dyDescent="0.25">
      <c r="A280" s="5">
        <v>1996</v>
      </c>
      <c r="B280" s="10" t="s">
        <v>248</v>
      </c>
      <c r="C280" s="10" t="s">
        <v>241</v>
      </c>
      <c r="D280" s="10">
        <v>0</v>
      </c>
    </row>
    <row r="281" spans="1:4" x14ac:dyDescent="0.25">
      <c r="A281" s="5">
        <v>1996</v>
      </c>
      <c r="B281" s="10" t="s">
        <v>249</v>
      </c>
      <c r="C281" s="10" t="s">
        <v>241</v>
      </c>
      <c r="D281" s="10">
        <v>0</v>
      </c>
    </row>
    <row r="282" spans="1:4" x14ac:dyDescent="0.25">
      <c r="A282" s="5">
        <v>1996</v>
      </c>
      <c r="B282" s="10" t="s">
        <v>250</v>
      </c>
      <c r="C282" s="10" t="s">
        <v>241</v>
      </c>
      <c r="D282" s="10">
        <v>0</v>
      </c>
    </row>
    <row r="283" spans="1:4" x14ac:dyDescent="0.25">
      <c r="A283" s="5">
        <v>1996</v>
      </c>
      <c r="B283" s="10" t="s">
        <v>251</v>
      </c>
      <c r="C283" s="10" t="s">
        <v>241</v>
      </c>
      <c r="D283" s="10">
        <v>0</v>
      </c>
    </row>
    <row r="284" spans="1:4" x14ac:dyDescent="0.25">
      <c r="A284" s="5">
        <v>1996</v>
      </c>
      <c r="B284" s="10" t="s">
        <v>252</v>
      </c>
      <c r="C284" s="10" t="s">
        <v>241</v>
      </c>
      <c r="D284" s="10">
        <v>0</v>
      </c>
    </row>
    <row r="285" spans="1:4" x14ac:dyDescent="0.25">
      <c r="A285" s="5">
        <v>1996</v>
      </c>
      <c r="B285" s="10" t="s">
        <v>253</v>
      </c>
      <c r="C285" s="10" t="s">
        <v>241</v>
      </c>
      <c r="D285" s="10">
        <v>0</v>
      </c>
    </row>
    <row r="286" spans="1:4" x14ac:dyDescent="0.25">
      <c r="A286" s="5">
        <v>1996</v>
      </c>
      <c r="B286" s="10" t="s">
        <v>254</v>
      </c>
      <c r="C286" s="10" t="s">
        <v>241</v>
      </c>
      <c r="D286" s="10">
        <v>0</v>
      </c>
    </row>
    <row r="287" spans="1:4" x14ac:dyDescent="0.25">
      <c r="A287" s="5">
        <v>1996</v>
      </c>
      <c r="B287" s="10" t="s">
        <v>255</v>
      </c>
      <c r="C287" s="10" t="s">
        <v>241</v>
      </c>
      <c r="D287" s="10">
        <v>0</v>
      </c>
    </row>
    <row r="288" spans="1:4" x14ac:dyDescent="0.25">
      <c r="A288" s="5">
        <v>1996</v>
      </c>
      <c r="B288" s="10" t="s">
        <v>256</v>
      </c>
      <c r="C288" s="10" t="s">
        <v>241</v>
      </c>
      <c r="D288" s="10">
        <v>0</v>
      </c>
    </row>
    <row r="289" spans="1:4" x14ac:dyDescent="0.25">
      <c r="A289" s="5">
        <v>1996</v>
      </c>
      <c r="B289" s="10" t="s">
        <v>257</v>
      </c>
      <c r="C289" s="10" t="s">
        <v>241</v>
      </c>
      <c r="D289" s="10">
        <v>0</v>
      </c>
    </row>
    <row r="290" spans="1:4" x14ac:dyDescent="0.25">
      <c r="A290" s="5">
        <v>1996</v>
      </c>
      <c r="B290" s="10" t="s">
        <v>258</v>
      </c>
      <c r="C290" s="10" t="s">
        <v>241</v>
      </c>
      <c r="D290" s="10">
        <v>0</v>
      </c>
    </row>
    <row r="291" spans="1:4" x14ac:dyDescent="0.25">
      <c r="A291" s="5">
        <v>1996</v>
      </c>
      <c r="B291" s="10" t="s">
        <v>259</v>
      </c>
      <c r="C291" s="10" t="s">
        <v>241</v>
      </c>
      <c r="D291" s="10">
        <v>0</v>
      </c>
    </row>
    <row r="292" spans="1:4" x14ac:dyDescent="0.25">
      <c r="A292" s="5">
        <v>1996</v>
      </c>
      <c r="B292" s="10" t="s">
        <v>248</v>
      </c>
      <c r="C292" s="10" t="s">
        <v>260</v>
      </c>
      <c r="D292" s="10">
        <v>0</v>
      </c>
    </row>
    <row r="293" spans="1:4" x14ac:dyDescent="0.25">
      <c r="A293" s="5">
        <v>1996</v>
      </c>
      <c r="B293" s="10" t="s">
        <v>249</v>
      </c>
      <c r="C293" s="10" t="s">
        <v>260</v>
      </c>
      <c r="D293" s="10">
        <v>0</v>
      </c>
    </row>
    <row r="294" spans="1:4" x14ac:dyDescent="0.25">
      <c r="A294" s="5">
        <v>1996</v>
      </c>
      <c r="B294" s="10" t="s">
        <v>250</v>
      </c>
      <c r="C294" s="10" t="s">
        <v>260</v>
      </c>
      <c r="D294" s="10">
        <v>0</v>
      </c>
    </row>
    <row r="295" spans="1:4" x14ac:dyDescent="0.25">
      <c r="A295" s="5">
        <v>1996</v>
      </c>
      <c r="B295" s="10" t="s">
        <v>251</v>
      </c>
      <c r="C295" s="10" t="s">
        <v>260</v>
      </c>
      <c r="D295" s="10">
        <v>100000</v>
      </c>
    </row>
    <row r="296" spans="1:4" x14ac:dyDescent="0.25">
      <c r="A296" s="5">
        <v>1996</v>
      </c>
      <c r="B296" s="10" t="s">
        <v>252</v>
      </c>
      <c r="C296" s="10" t="s">
        <v>260</v>
      </c>
      <c r="D296" s="10">
        <v>0</v>
      </c>
    </row>
    <row r="297" spans="1:4" x14ac:dyDescent="0.25">
      <c r="A297" s="5">
        <v>1996</v>
      </c>
      <c r="B297" s="10" t="s">
        <v>253</v>
      </c>
      <c r="C297" s="10" t="s">
        <v>260</v>
      </c>
      <c r="D297" s="10">
        <v>0</v>
      </c>
    </row>
    <row r="298" spans="1:4" x14ac:dyDescent="0.25">
      <c r="A298" s="5">
        <v>1996</v>
      </c>
      <c r="B298" s="10" t="s">
        <v>254</v>
      </c>
      <c r="C298" s="10" t="s">
        <v>260</v>
      </c>
      <c r="D298" s="10">
        <v>0</v>
      </c>
    </row>
    <row r="299" spans="1:4" x14ac:dyDescent="0.25">
      <c r="A299" s="5">
        <v>1996</v>
      </c>
      <c r="B299" s="10" t="s">
        <v>255</v>
      </c>
      <c r="C299" s="10" t="s">
        <v>260</v>
      </c>
      <c r="D299" s="10">
        <v>0</v>
      </c>
    </row>
    <row r="300" spans="1:4" x14ac:dyDescent="0.25">
      <c r="A300" s="5">
        <v>1996</v>
      </c>
      <c r="B300" s="10" t="s">
        <v>256</v>
      </c>
      <c r="C300" s="10" t="s">
        <v>260</v>
      </c>
      <c r="D300" s="10">
        <v>0</v>
      </c>
    </row>
    <row r="301" spans="1:4" x14ac:dyDescent="0.25">
      <c r="A301" s="5">
        <v>1996</v>
      </c>
      <c r="B301" s="10" t="s">
        <v>257</v>
      </c>
      <c r="C301" s="10" t="s">
        <v>260</v>
      </c>
      <c r="D301" s="10">
        <v>0</v>
      </c>
    </row>
    <row r="302" spans="1:4" x14ac:dyDescent="0.25">
      <c r="A302" s="5">
        <v>1996</v>
      </c>
      <c r="B302" s="10" t="s">
        <v>258</v>
      </c>
      <c r="C302" s="10" t="s">
        <v>260</v>
      </c>
      <c r="D302" s="10">
        <v>120000</v>
      </c>
    </row>
    <row r="303" spans="1:4" x14ac:dyDescent="0.25">
      <c r="A303" s="5">
        <v>1996</v>
      </c>
      <c r="B303" s="10" t="s">
        <v>259</v>
      </c>
      <c r="C303" s="10" t="s">
        <v>260</v>
      </c>
      <c r="D303" s="10">
        <v>0</v>
      </c>
    </row>
    <row r="304" spans="1:4" x14ac:dyDescent="0.25">
      <c r="A304" s="5">
        <v>1996</v>
      </c>
      <c r="B304" s="10" t="s">
        <v>248</v>
      </c>
      <c r="C304" s="10" t="s">
        <v>244</v>
      </c>
      <c r="D304" s="10">
        <v>0</v>
      </c>
    </row>
    <row r="305" spans="1:4" x14ac:dyDescent="0.25">
      <c r="A305" s="5">
        <v>1996</v>
      </c>
      <c r="B305" s="10" t="s">
        <v>249</v>
      </c>
      <c r="C305" s="10" t="s">
        <v>244</v>
      </c>
      <c r="D305" s="10">
        <v>0</v>
      </c>
    </row>
    <row r="306" spans="1:4" x14ac:dyDescent="0.25">
      <c r="A306" s="5">
        <v>1996</v>
      </c>
      <c r="B306" s="10" t="s">
        <v>250</v>
      </c>
      <c r="C306" s="10" t="s">
        <v>244</v>
      </c>
      <c r="D306" s="10">
        <v>0</v>
      </c>
    </row>
    <row r="307" spans="1:4" x14ac:dyDescent="0.25">
      <c r="A307" s="5">
        <v>1996</v>
      </c>
      <c r="B307" s="10" t="s">
        <v>251</v>
      </c>
      <c r="C307" s="10" t="s">
        <v>244</v>
      </c>
      <c r="D307" s="10">
        <v>0</v>
      </c>
    </row>
    <row r="308" spans="1:4" x14ac:dyDescent="0.25">
      <c r="A308" s="5">
        <v>1996</v>
      </c>
      <c r="B308" s="10" t="s">
        <v>252</v>
      </c>
      <c r="C308" s="10" t="s">
        <v>244</v>
      </c>
      <c r="D308" s="10">
        <v>0</v>
      </c>
    </row>
    <row r="309" spans="1:4" x14ac:dyDescent="0.25">
      <c r="A309" s="5">
        <v>1996</v>
      </c>
      <c r="B309" s="10" t="s">
        <v>253</v>
      </c>
      <c r="C309" s="10" t="s">
        <v>244</v>
      </c>
      <c r="D309" s="10">
        <v>0</v>
      </c>
    </row>
    <row r="310" spans="1:4" x14ac:dyDescent="0.25">
      <c r="A310" s="5">
        <v>1996</v>
      </c>
      <c r="B310" s="10" t="s">
        <v>254</v>
      </c>
      <c r="C310" s="10" t="s">
        <v>244</v>
      </c>
      <c r="D310" s="10">
        <v>0</v>
      </c>
    </row>
    <row r="311" spans="1:4" x14ac:dyDescent="0.25">
      <c r="A311" s="5">
        <v>1996</v>
      </c>
      <c r="B311" s="10" t="s">
        <v>255</v>
      </c>
      <c r="C311" s="10" t="s">
        <v>244</v>
      </c>
      <c r="D311" s="10">
        <v>0</v>
      </c>
    </row>
    <row r="312" spans="1:4" x14ac:dyDescent="0.25">
      <c r="A312" s="5">
        <v>1996</v>
      </c>
      <c r="B312" s="10" t="s">
        <v>256</v>
      </c>
      <c r="C312" s="10" t="s">
        <v>244</v>
      </c>
      <c r="D312" s="10">
        <v>0</v>
      </c>
    </row>
    <row r="313" spans="1:4" x14ac:dyDescent="0.25">
      <c r="A313" s="5">
        <v>1996</v>
      </c>
      <c r="B313" s="10" t="s">
        <v>257</v>
      </c>
      <c r="C313" s="10" t="s">
        <v>244</v>
      </c>
      <c r="D313" s="10">
        <v>0</v>
      </c>
    </row>
    <row r="314" spans="1:4" x14ac:dyDescent="0.25">
      <c r="A314" s="5">
        <v>1996</v>
      </c>
      <c r="B314" s="10" t="s">
        <v>258</v>
      </c>
      <c r="C314" s="10" t="s">
        <v>244</v>
      </c>
      <c r="D314" s="10">
        <v>0</v>
      </c>
    </row>
    <row r="315" spans="1:4" x14ac:dyDescent="0.25">
      <c r="A315" s="5">
        <v>1996</v>
      </c>
      <c r="B315" s="10" t="s">
        <v>259</v>
      </c>
      <c r="C315" s="10" t="s">
        <v>244</v>
      </c>
      <c r="D315" s="10">
        <v>0</v>
      </c>
    </row>
    <row r="316" spans="1:4" x14ac:dyDescent="0.25">
      <c r="A316" s="5">
        <v>1996</v>
      </c>
      <c r="B316" s="10" t="s">
        <v>248</v>
      </c>
      <c r="C316" s="10" t="s">
        <v>243</v>
      </c>
      <c r="D316" s="10">
        <v>0</v>
      </c>
    </row>
    <row r="317" spans="1:4" x14ac:dyDescent="0.25">
      <c r="A317" s="5">
        <v>1996</v>
      </c>
      <c r="B317" s="10" t="s">
        <v>249</v>
      </c>
      <c r="C317" s="10" t="s">
        <v>243</v>
      </c>
      <c r="D317" s="10">
        <v>0</v>
      </c>
    </row>
    <row r="318" spans="1:4" x14ac:dyDescent="0.25">
      <c r="A318" s="5">
        <v>1996</v>
      </c>
      <c r="B318" s="10" t="s">
        <v>250</v>
      </c>
      <c r="C318" s="10" t="s">
        <v>243</v>
      </c>
      <c r="D318" s="10">
        <v>0</v>
      </c>
    </row>
    <row r="319" spans="1:4" x14ac:dyDescent="0.25">
      <c r="A319" s="5">
        <v>1996</v>
      </c>
      <c r="B319" s="10" t="s">
        <v>251</v>
      </c>
      <c r="C319" s="10" t="s">
        <v>243</v>
      </c>
      <c r="D319" s="10">
        <v>0</v>
      </c>
    </row>
    <row r="320" spans="1:4" x14ac:dyDescent="0.25">
      <c r="A320" s="5">
        <v>1996</v>
      </c>
      <c r="B320" s="10" t="s">
        <v>252</v>
      </c>
      <c r="C320" s="10" t="s">
        <v>243</v>
      </c>
      <c r="D320" s="10">
        <v>0</v>
      </c>
    </row>
    <row r="321" spans="1:4" x14ac:dyDescent="0.25">
      <c r="A321" s="5">
        <v>1996</v>
      </c>
      <c r="B321" s="10" t="s">
        <v>253</v>
      </c>
      <c r="C321" s="10" t="s">
        <v>243</v>
      </c>
      <c r="D321" s="10">
        <v>700000</v>
      </c>
    </row>
    <row r="322" spans="1:4" x14ac:dyDescent="0.25">
      <c r="A322" s="5">
        <v>1996</v>
      </c>
      <c r="B322" s="10" t="s">
        <v>254</v>
      </c>
      <c r="C322" s="10" t="s">
        <v>243</v>
      </c>
      <c r="D322" s="10">
        <v>3700000</v>
      </c>
    </row>
    <row r="323" spans="1:4" x14ac:dyDescent="0.25">
      <c r="A323" s="5">
        <v>1996</v>
      </c>
      <c r="B323" s="10" t="s">
        <v>255</v>
      </c>
      <c r="C323" s="10" t="s">
        <v>243</v>
      </c>
      <c r="D323" s="10">
        <v>3573000</v>
      </c>
    </row>
    <row r="324" spans="1:4" x14ac:dyDescent="0.25">
      <c r="A324" s="5">
        <v>1996</v>
      </c>
      <c r="B324" s="10" t="s">
        <v>256</v>
      </c>
      <c r="C324" s="10" t="s">
        <v>243</v>
      </c>
      <c r="D324" s="10">
        <v>50000</v>
      </c>
    </row>
    <row r="325" spans="1:4" x14ac:dyDescent="0.25">
      <c r="A325" s="5">
        <v>1996</v>
      </c>
      <c r="B325" s="10" t="s">
        <v>257</v>
      </c>
      <c r="C325" s="10" t="s">
        <v>243</v>
      </c>
      <c r="D325" s="10">
        <v>0</v>
      </c>
    </row>
    <row r="326" spans="1:4" x14ac:dyDescent="0.25">
      <c r="A326" s="5">
        <v>1996</v>
      </c>
      <c r="B326" s="10" t="s">
        <v>258</v>
      </c>
      <c r="C326" s="10" t="s">
        <v>243</v>
      </c>
      <c r="D326" s="10">
        <v>0</v>
      </c>
    </row>
    <row r="327" spans="1:4" x14ac:dyDescent="0.25">
      <c r="A327" s="5">
        <v>1996</v>
      </c>
      <c r="B327" s="10" t="s">
        <v>259</v>
      </c>
      <c r="C327" s="10" t="s">
        <v>243</v>
      </c>
      <c r="D327" s="10">
        <v>0</v>
      </c>
    </row>
    <row r="328" spans="1:4" x14ac:dyDescent="0.25">
      <c r="A328" s="5">
        <v>1997</v>
      </c>
      <c r="B328" s="10" t="s">
        <v>248</v>
      </c>
      <c r="C328" s="10" t="s">
        <v>236</v>
      </c>
      <c r="D328" s="10">
        <v>0</v>
      </c>
    </row>
    <row r="329" spans="1:4" x14ac:dyDescent="0.25">
      <c r="A329" s="5">
        <v>1997</v>
      </c>
      <c r="B329" s="10" t="s">
        <v>249</v>
      </c>
      <c r="C329" s="10" t="s">
        <v>236</v>
      </c>
      <c r="D329" s="10">
        <v>0</v>
      </c>
    </row>
    <row r="330" spans="1:4" x14ac:dyDescent="0.25">
      <c r="A330" s="5">
        <v>1997</v>
      </c>
      <c r="B330" s="10" t="s">
        <v>250</v>
      </c>
      <c r="C330" s="10" t="s">
        <v>236</v>
      </c>
      <c r="D330" s="10">
        <v>0</v>
      </c>
    </row>
    <row r="331" spans="1:4" x14ac:dyDescent="0.25">
      <c r="A331" s="5">
        <v>1997</v>
      </c>
      <c r="B331" s="10" t="s">
        <v>251</v>
      </c>
      <c r="C331" s="10" t="s">
        <v>236</v>
      </c>
      <c r="D331" s="10">
        <v>0</v>
      </c>
    </row>
    <row r="332" spans="1:4" x14ac:dyDescent="0.25">
      <c r="A332" s="5">
        <v>1997</v>
      </c>
      <c r="B332" s="10" t="s">
        <v>252</v>
      </c>
      <c r="C332" s="10" t="s">
        <v>236</v>
      </c>
      <c r="D332" s="10">
        <v>0</v>
      </c>
    </row>
    <row r="333" spans="1:4" x14ac:dyDescent="0.25">
      <c r="A333" s="5">
        <v>1997</v>
      </c>
      <c r="B333" s="10" t="s">
        <v>253</v>
      </c>
      <c r="C333" s="10" t="s">
        <v>236</v>
      </c>
      <c r="D333" s="10">
        <v>0</v>
      </c>
    </row>
    <row r="334" spans="1:4" x14ac:dyDescent="0.25">
      <c r="A334" s="5">
        <v>1997</v>
      </c>
      <c r="B334" s="10" t="s">
        <v>254</v>
      </c>
      <c r="C334" s="10" t="s">
        <v>236</v>
      </c>
      <c r="D334" s="10">
        <v>0</v>
      </c>
    </row>
    <row r="335" spans="1:4" x14ac:dyDescent="0.25">
      <c r="A335" s="5">
        <v>1997</v>
      </c>
      <c r="B335" s="10" t="s">
        <v>255</v>
      </c>
      <c r="C335" s="10" t="s">
        <v>236</v>
      </c>
      <c r="D335" s="10">
        <v>0</v>
      </c>
    </row>
    <row r="336" spans="1:4" x14ac:dyDescent="0.25">
      <c r="A336" s="5">
        <v>1997</v>
      </c>
      <c r="B336" s="10" t="s">
        <v>256</v>
      </c>
      <c r="C336" s="10" t="s">
        <v>236</v>
      </c>
      <c r="D336" s="10">
        <v>0</v>
      </c>
    </row>
    <row r="337" spans="1:4" x14ac:dyDescent="0.25">
      <c r="A337" s="5">
        <v>1997</v>
      </c>
      <c r="B337" s="10" t="s">
        <v>257</v>
      </c>
      <c r="C337" s="10" t="s">
        <v>236</v>
      </c>
      <c r="D337" s="10">
        <v>0</v>
      </c>
    </row>
    <row r="338" spans="1:4" x14ac:dyDescent="0.25">
      <c r="A338" s="5">
        <v>1997</v>
      </c>
      <c r="B338" s="10" t="s">
        <v>258</v>
      </c>
      <c r="C338" s="10" t="s">
        <v>236</v>
      </c>
      <c r="D338" s="10">
        <v>0</v>
      </c>
    </row>
    <row r="339" spans="1:4" x14ac:dyDescent="0.25">
      <c r="A339" s="5">
        <v>1997</v>
      </c>
      <c r="B339" s="10" t="s">
        <v>259</v>
      </c>
      <c r="C339" s="10" t="s">
        <v>236</v>
      </c>
      <c r="D339" s="10">
        <v>0</v>
      </c>
    </row>
    <row r="340" spans="1:4" x14ac:dyDescent="0.25">
      <c r="A340" s="5">
        <v>1997</v>
      </c>
      <c r="B340" s="10" t="s">
        <v>248</v>
      </c>
      <c r="C340" s="10" t="s">
        <v>237</v>
      </c>
      <c r="D340" s="10">
        <v>550000</v>
      </c>
    </row>
    <row r="341" spans="1:4" x14ac:dyDescent="0.25">
      <c r="A341" s="5">
        <v>1997</v>
      </c>
      <c r="B341" s="10" t="s">
        <v>249</v>
      </c>
      <c r="C341" s="10" t="s">
        <v>237</v>
      </c>
      <c r="D341" s="10">
        <v>50000</v>
      </c>
    </row>
    <row r="342" spans="1:4" x14ac:dyDescent="0.25">
      <c r="A342" s="5">
        <v>1997</v>
      </c>
      <c r="B342" s="10" t="s">
        <v>250</v>
      </c>
      <c r="C342" s="10" t="s">
        <v>237</v>
      </c>
      <c r="D342" s="10">
        <v>500000</v>
      </c>
    </row>
    <row r="343" spans="1:4" x14ac:dyDescent="0.25">
      <c r="A343" s="5">
        <v>1997</v>
      </c>
      <c r="B343" s="10" t="s">
        <v>251</v>
      </c>
      <c r="C343" s="10" t="s">
        <v>237</v>
      </c>
      <c r="D343" s="10">
        <v>3454000</v>
      </c>
    </row>
    <row r="344" spans="1:4" x14ac:dyDescent="0.25">
      <c r="A344" s="5">
        <v>1997</v>
      </c>
      <c r="B344" s="10" t="s">
        <v>252</v>
      </c>
      <c r="C344" s="10" t="s">
        <v>237</v>
      </c>
      <c r="D344" s="10">
        <v>500000</v>
      </c>
    </row>
    <row r="345" spans="1:4" x14ac:dyDescent="0.25">
      <c r="A345" s="5">
        <v>1997</v>
      </c>
      <c r="B345" s="10" t="s">
        <v>253</v>
      </c>
      <c r="C345" s="10" t="s">
        <v>237</v>
      </c>
      <c r="D345" s="10">
        <v>0</v>
      </c>
    </row>
    <row r="346" spans="1:4" x14ac:dyDescent="0.25">
      <c r="A346" s="5">
        <v>1997</v>
      </c>
      <c r="B346" s="10" t="s">
        <v>254</v>
      </c>
      <c r="C346" s="10" t="s">
        <v>237</v>
      </c>
      <c r="D346" s="10">
        <v>0</v>
      </c>
    </row>
    <row r="347" spans="1:4" x14ac:dyDescent="0.25">
      <c r="A347" s="5">
        <v>1997</v>
      </c>
      <c r="B347" s="10" t="s">
        <v>255</v>
      </c>
      <c r="C347" s="10" t="s">
        <v>237</v>
      </c>
      <c r="D347" s="10">
        <v>0</v>
      </c>
    </row>
    <row r="348" spans="1:4" x14ac:dyDescent="0.25">
      <c r="A348" s="5">
        <v>1997</v>
      </c>
      <c r="B348" s="10" t="s">
        <v>256</v>
      </c>
      <c r="C348" s="10" t="s">
        <v>237</v>
      </c>
      <c r="D348" s="10">
        <v>0</v>
      </c>
    </row>
    <row r="349" spans="1:4" x14ac:dyDescent="0.25">
      <c r="A349" s="5">
        <v>1997</v>
      </c>
      <c r="B349" s="10" t="s">
        <v>257</v>
      </c>
      <c r="C349" s="10" t="s">
        <v>237</v>
      </c>
      <c r="D349" s="10">
        <v>0</v>
      </c>
    </row>
    <row r="350" spans="1:4" x14ac:dyDescent="0.25">
      <c r="A350" s="5">
        <v>1997</v>
      </c>
      <c r="B350" s="10" t="s">
        <v>258</v>
      </c>
      <c r="C350" s="10" t="s">
        <v>237</v>
      </c>
      <c r="D350" s="10">
        <v>0</v>
      </c>
    </row>
    <row r="351" spans="1:4" x14ac:dyDescent="0.25">
      <c r="A351" s="5">
        <v>1997</v>
      </c>
      <c r="B351" s="10" t="s">
        <v>259</v>
      </c>
      <c r="C351" s="10" t="s">
        <v>237</v>
      </c>
      <c r="D351" s="10">
        <v>300000</v>
      </c>
    </row>
    <row r="352" spans="1:4" x14ac:dyDescent="0.25">
      <c r="A352" s="5">
        <v>1997</v>
      </c>
      <c r="B352" s="10" t="s">
        <v>248</v>
      </c>
      <c r="C352" s="10" t="s">
        <v>238</v>
      </c>
      <c r="D352" s="10">
        <v>0</v>
      </c>
    </row>
    <row r="353" spans="1:4" x14ac:dyDescent="0.25">
      <c r="A353" s="5">
        <v>1997</v>
      </c>
      <c r="B353" s="10" t="s">
        <v>249</v>
      </c>
      <c r="C353" s="10" t="s">
        <v>238</v>
      </c>
      <c r="D353" s="10">
        <v>0</v>
      </c>
    </row>
    <row r="354" spans="1:4" x14ac:dyDescent="0.25">
      <c r="A354" s="5">
        <v>1997</v>
      </c>
      <c r="B354" s="10" t="s">
        <v>250</v>
      </c>
      <c r="C354" s="10" t="s">
        <v>238</v>
      </c>
      <c r="D354" s="10">
        <v>0</v>
      </c>
    </row>
    <row r="355" spans="1:4" x14ac:dyDescent="0.25">
      <c r="A355" s="5">
        <v>1997</v>
      </c>
      <c r="B355" s="10" t="s">
        <v>251</v>
      </c>
      <c r="C355" s="10" t="s">
        <v>238</v>
      </c>
      <c r="D355" s="10">
        <v>0</v>
      </c>
    </row>
    <row r="356" spans="1:4" x14ac:dyDescent="0.25">
      <c r="A356" s="5">
        <v>1997</v>
      </c>
      <c r="B356" s="10" t="s">
        <v>252</v>
      </c>
      <c r="C356" s="10" t="s">
        <v>238</v>
      </c>
      <c r="D356" s="10">
        <v>0</v>
      </c>
    </row>
    <row r="357" spans="1:4" x14ac:dyDescent="0.25">
      <c r="A357" s="5">
        <v>1997</v>
      </c>
      <c r="B357" s="10" t="s">
        <v>253</v>
      </c>
      <c r="C357" s="10" t="s">
        <v>238</v>
      </c>
      <c r="D357" s="10">
        <v>0</v>
      </c>
    </row>
    <row r="358" spans="1:4" x14ac:dyDescent="0.25">
      <c r="A358" s="5">
        <v>1997</v>
      </c>
      <c r="B358" s="10" t="s">
        <v>254</v>
      </c>
      <c r="C358" s="10" t="s">
        <v>238</v>
      </c>
      <c r="D358" s="10">
        <v>0</v>
      </c>
    </row>
    <row r="359" spans="1:4" x14ac:dyDescent="0.25">
      <c r="A359" s="5">
        <v>1997</v>
      </c>
      <c r="B359" s="10" t="s">
        <v>255</v>
      </c>
      <c r="C359" s="10" t="s">
        <v>238</v>
      </c>
      <c r="D359" s="10">
        <v>0</v>
      </c>
    </row>
    <row r="360" spans="1:4" x14ac:dyDescent="0.25">
      <c r="A360" s="5">
        <v>1997</v>
      </c>
      <c r="B360" s="10" t="s">
        <v>256</v>
      </c>
      <c r="C360" s="10" t="s">
        <v>238</v>
      </c>
      <c r="D360" s="10">
        <v>0</v>
      </c>
    </row>
    <row r="361" spans="1:4" x14ac:dyDescent="0.25">
      <c r="A361" s="5">
        <v>1997</v>
      </c>
      <c r="B361" s="10" t="s">
        <v>257</v>
      </c>
      <c r="C361" s="10" t="s">
        <v>238</v>
      </c>
      <c r="D361" s="10">
        <v>0</v>
      </c>
    </row>
    <row r="362" spans="1:4" x14ac:dyDescent="0.25">
      <c r="A362" s="5">
        <v>1997</v>
      </c>
      <c r="B362" s="10" t="s">
        <v>258</v>
      </c>
      <c r="C362" s="10" t="s">
        <v>238</v>
      </c>
      <c r="D362" s="10">
        <v>0</v>
      </c>
    </row>
    <row r="363" spans="1:4" x14ac:dyDescent="0.25">
      <c r="A363" s="5">
        <v>1997</v>
      </c>
      <c r="B363" s="10" t="s">
        <v>259</v>
      </c>
      <c r="C363" s="10" t="s">
        <v>238</v>
      </c>
      <c r="D363" s="10">
        <v>0</v>
      </c>
    </row>
    <row r="364" spans="1:4" x14ac:dyDescent="0.25">
      <c r="A364" s="5">
        <v>1997</v>
      </c>
      <c r="B364" s="10" t="s">
        <v>248</v>
      </c>
      <c r="C364" s="10" t="s">
        <v>239</v>
      </c>
      <c r="D364" s="10">
        <v>500000</v>
      </c>
    </row>
    <row r="365" spans="1:4" x14ac:dyDescent="0.25">
      <c r="A365" s="5">
        <v>1997</v>
      </c>
      <c r="B365" s="10" t="s">
        <v>249</v>
      </c>
      <c r="C365" s="10" t="s">
        <v>239</v>
      </c>
      <c r="D365" s="10">
        <v>535000</v>
      </c>
    </row>
    <row r="366" spans="1:4" x14ac:dyDescent="0.25">
      <c r="A366" s="5">
        <v>1997</v>
      </c>
      <c r="B366" s="10" t="s">
        <v>250</v>
      </c>
      <c r="C366" s="10" t="s">
        <v>239</v>
      </c>
      <c r="D366" s="10">
        <v>230000</v>
      </c>
    </row>
    <row r="367" spans="1:4" x14ac:dyDescent="0.25">
      <c r="A367" s="5">
        <v>1997</v>
      </c>
      <c r="B367" s="10" t="s">
        <v>251</v>
      </c>
      <c r="C367" s="10" t="s">
        <v>239</v>
      </c>
      <c r="D367" s="10">
        <v>0</v>
      </c>
    </row>
    <row r="368" spans="1:4" x14ac:dyDescent="0.25">
      <c r="A368" s="5">
        <v>1997</v>
      </c>
      <c r="B368" s="10" t="s">
        <v>252</v>
      </c>
      <c r="C368" s="10" t="s">
        <v>239</v>
      </c>
      <c r="D368" s="10">
        <v>0</v>
      </c>
    </row>
    <row r="369" spans="1:4" x14ac:dyDescent="0.25">
      <c r="A369" s="5">
        <v>1997</v>
      </c>
      <c r="B369" s="10" t="s">
        <v>253</v>
      </c>
      <c r="C369" s="10" t="s">
        <v>239</v>
      </c>
      <c r="D369" s="10">
        <v>0</v>
      </c>
    </row>
    <row r="370" spans="1:4" x14ac:dyDescent="0.25">
      <c r="A370" s="5">
        <v>1997</v>
      </c>
      <c r="B370" s="10" t="s">
        <v>254</v>
      </c>
      <c r="C370" s="10" t="s">
        <v>239</v>
      </c>
      <c r="D370" s="10">
        <v>0</v>
      </c>
    </row>
    <row r="371" spans="1:4" x14ac:dyDescent="0.25">
      <c r="A371" s="5">
        <v>1997</v>
      </c>
      <c r="B371" s="10" t="s">
        <v>255</v>
      </c>
      <c r="C371" s="10" t="s">
        <v>239</v>
      </c>
      <c r="D371" s="10">
        <v>0</v>
      </c>
    </row>
    <row r="372" spans="1:4" x14ac:dyDescent="0.25">
      <c r="A372" s="5">
        <v>1997</v>
      </c>
      <c r="B372" s="10" t="s">
        <v>256</v>
      </c>
      <c r="C372" s="10" t="s">
        <v>239</v>
      </c>
      <c r="D372" s="10">
        <v>0</v>
      </c>
    </row>
    <row r="373" spans="1:4" x14ac:dyDescent="0.25">
      <c r="A373" s="5">
        <v>1997</v>
      </c>
      <c r="B373" s="10" t="s">
        <v>257</v>
      </c>
      <c r="C373" s="10" t="s">
        <v>239</v>
      </c>
      <c r="D373" s="10">
        <v>100000</v>
      </c>
    </row>
    <row r="374" spans="1:4" x14ac:dyDescent="0.25">
      <c r="A374" s="5">
        <v>1997</v>
      </c>
      <c r="B374" s="10" t="s">
        <v>258</v>
      </c>
      <c r="C374" s="10" t="s">
        <v>239</v>
      </c>
      <c r="D374" s="10">
        <v>980000</v>
      </c>
    </row>
    <row r="375" spans="1:4" x14ac:dyDescent="0.25">
      <c r="A375" s="5">
        <v>1997</v>
      </c>
      <c r="B375" s="10" t="s">
        <v>259</v>
      </c>
      <c r="C375" s="10" t="s">
        <v>239</v>
      </c>
      <c r="D375" s="10">
        <v>1860000</v>
      </c>
    </row>
    <row r="376" spans="1:4" x14ac:dyDescent="0.25">
      <c r="A376" s="5">
        <v>1997</v>
      </c>
      <c r="B376" s="10" t="s">
        <v>248</v>
      </c>
      <c r="C376" s="10" t="s">
        <v>240</v>
      </c>
      <c r="D376" s="10">
        <v>370000</v>
      </c>
    </row>
    <row r="377" spans="1:4" x14ac:dyDescent="0.25">
      <c r="A377" s="5">
        <v>1997</v>
      </c>
      <c r="B377" s="10" t="s">
        <v>249</v>
      </c>
      <c r="C377" s="10" t="s">
        <v>240</v>
      </c>
      <c r="D377" s="10">
        <v>310000</v>
      </c>
    </row>
    <row r="378" spans="1:4" x14ac:dyDescent="0.25">
      <c r="A378" s="5">
        <v>1997</v>
      </c>
      <c r="B378" s="10" t="s">
        <v>250</v>
      </c>
      <c r="C378" s="10" t="s">
        <v>240</v>
      </c>
      <c r="D378" s="10">
        <v>575000</v>
      </c>
    </row>
    <row r="379" spans="1:4" x14ac:dyDescent="0.25">
      <c r="A379" s="5">
        <v>1997</v>
      </c>
      <c r="B379" s="10" t="s">
        <v>251</v>
      </c>
      <c r="C379" s="10" t="s">
        <v>240</v>
      </c>
      <c r="D379" s="10">
        <v>420000</v>
      </c>
    </row>
    <row r="380" spans="1:4" x14ac:dyDescent="0.25">
      <c r="A380" s="5">
        <v>1997</v>
      </c>
      <c r="B380" s="10" t="s">
        <v>252</v>
      </c>
      <c r="C380" s="10" t="s">
        <v>240</v>
      </c>
      <c r="D380" s="10">
        <v>50000</v>
      </c>
    </row>
    <row r="381" spans="1:4" x14ac:dyDescent="0.25">
      <c r="A381" s="5">
        <v>1997</v>
      </c>
      <c r="B381" s="10" t="s">
        <v>253</v>
      </c>
      <c r="C381" s="10" t="s">
        <v>240</v>
      </c>
      <c r="D381" s="10">
        <v>0</v>
      </c>
    </row>
    <row r="382" spans="1:4" x14ac:dyDescent="0.25">
      <c r="A382" s="5">
        <v>1997</v>
      </c>
      <c r="B382" s="10" t="s">
        <v>254</v>
      </c>
      <c r="C382" s="10" t="s">
        <v>240</v>
      </c>
      <c r="D382" s="10">
        <v>50000</v>
      </c>
    </row>
    <row r="383" spans="1:4" x14ac:dyDescent="0.25">
      <c r="A383" s="5">
        <v>1997</v>
      </c>
      <c r="B383" s="10" t="s">
        <v>255</v>
      </c>
      <c r="C383" s="10" t="s">
        <v>240</v>
      </c>
      <c r="D383" s="10">
        <v>150000</v>
      </c>
    </row>
    <row r="384" spans="1:4" x14ac:dyDescent="0.25">
      <c r="A384" s="5">
        <v>1997</v>
      </c>
      <c r="B384" s="10" t="s">
        <v>256</v>
      </c>
      <c r="C384" s="10" t="s">
        <v>240</v>
      </c>
      <c r="D384" s="10">
        <v>450000</v>
      </c>
    </row>
    <row r="385" spans="1:4" x14ac:dyDescent="0.25">
      <c r="A385" s="5">
        <v>1997</v>
      </c>
      <c r="B385" s="10" t="s">
        <v>257</v>
      </c>
      <c r="C385" s="10" t="s">
        <v>240</v>
      </c>
      <c r="D385" s="10">
        <v>0</v>
      </c>
    </row>
    <row r="386" spans="1:4" x14ac:dyDescent="0.25">
      <c r="A386" s="5">
        <v>1997</v>
      </c>
      <c r="B386" s="10" t="s">
        <v>258</v>
      </c>
      <c r="C386" s="10" t="s">
        <v>240</v>
      </c>
      <c r="D386" s="10">
        <v>50000</v>
      </c>
    </row>
    <row r="387" spans="1:4" x14ac:dyDescent="0.25">
      <c r="A387" s="5">
        <v>1997</v>
      </c>
      <c r="B387" s="10" t="s">
        <v>259</v>
      </c>
      <c r="C387" s="10" t="s">
        <v>240</v>
      </c>
      <c r="D387" s="10">
        <v>0</v>
      </c>
    </row>
    <row r="388" spans="1:4" x14ac:dyDescent="0.25">
      <c r="A388" s="5">
        <v>1997</v>
      </c>
      <c r="B388" s="10" t="s">
        <v>248</v>
      </c>
      <c r="C388" s="10" t="s">
        <v>241</v>
      </c>
      <c r="D388" s="10">
        <v>0</v>
      </c>
    </row>
    <row r="389" spans="1:4" x14ac:dyDescent="0.25">
      <c r="A389" s="5">
        <v>1997</v>
      </c>
      <c r="B389" s="10" t="s">
        <v>249</v>
      </c>
      <c r="C389" s="10" t="s">
        <v>241</v>
      </c>
      <c r="D389" s="10">
        <v>0</v>
      </c>
    </row>
    <row r="390" spans="1:4" x14ac:dyDescent="0.25">
      <c r="A390" s="5">
        <v>1997</v>
      </c>
      <c r="B390" s="10" t="s">
        <v>250</v>
      </c>
      <c r="C390" s="10" t="s">
        <v>241</v>
      </c>
      <c r="D390" s="10">
        <v>0</v>
      </c>
    </row>
    <row r="391" spans="1:4" x14ac:dyDescent="0.25">
      <c r="A391" s="5">
        <v>1997</v>
      </c>
      <c r="B391" s="10" t="s">
        <v>251</v>
      </c>
      <c r="C391" s="10" t="s">
        <v>241</v>
      </c>
      <c r="D391" s="10">
        <v>0</v>
      </c>
    </row>
    <row r="392" spans="1:4" x14ac:dyDescent="0.25">
      <c r="A392" s="5">
        <v>1997</v>
      </c>
      <c r="B392" s="10" t="s">
        <v>252</v>
      </c>
      <c r="C392" s="10" t="s">
        <v>241</v>
      </c>
      <c r="D392" s="10">
        <v>0</v>
      </c>
    </row>
    <row r="393" spans="1:4" x14ac:dyDescent="0.25">
      <c r="A393" s="5">
        <v>1997</v>
      </c>
      <c r="B393" s="10" t="s">
        <v>253</v>
      </c>
      <c r="C393" s="10" t="s">
        <v>241</v>
      </c>
      <c r="D393" s="10">
        <v>0</v>
      </c>
    </row>
    <row r="394" spans="1:4" x14ac:dyDescent="0.25">
      <c r="A394" s="5">
        <v>1997</v>
      </c>
      <c r="B394" s="10" t="s">
        <v>254</v>
      </c>
      <c r="C394" s="10" t="s">
        <v>241</v>
      </c>
      <c r="D394" s="10">
        <v>0</v>
      </c>
    </row>
    <row r="395" spans="1:4" x14ac:dyDescent="0.25">
      <c r="A395" s="5">
        <v>1997</v>
      </c>
      <c r="B395" s="10" t="s">
        <v>255</v>
      </c>
      <c r="C395" s="10" t="s">
        <v>241</v>
      </c>
      <c r="D395" s="10">
        <v>0</v>
      </c>
    </row>
    <row r="396" spans="1:4" x14ac:dyDescent="0.25">
      <c r="A396" s="5">
        <v>1997</v>
      </c>
      <c r="B396" s="10" t="s">
        <v>256</v>
      </c>
      <c r="C396" s="10" t="s">
        <v>241</v>
      </c>
      <c r="D396" s="10">
        <v>0</v>
      </c>
    </row>
    <row r="397" spans="1:4" x14ac:dyDescent="0.25">
      <c r="A397" s="5">
        <v>1997</v>
      </c>
      <c r="B397" s="10" t="s">
        <v>257</v>
      </c>
      <c r="C397" s="10" t="s">
        <v>241</v>
      </c>
      <c r="D397" s="10">
        <v>0</v>
      </c>
    </row>
    <row r="398" spans="1:4" x14ac:dyDescent="0.25">
      <c r="A398" s="5">
        <v>1997</v>
      </c>
      <c r="B398" s="10" t="s">
        <v>258</v>
      </c>
      <c r="C398" s="10" t="s">
        <v>241</v>
      </c>
      <c r="D398" s="10">
        <v>0</v>
      </c>
    </row>
    <row r="399" spans="1:4" x14ac:dyDescent="0.25">
      <c r="A399" s="5">
        <v>1997</v>
      </c>
      <c r="B399" s="10" t="s">
        <v>259</v>
      </c>
      <c r="C399" s="10" t="s">
        <v>241</v>
      </c>
      <c r="D399" s="10">
        <v>0</v>
      </c>
    </row>
    <row r="400" spans="1:4" x14ac:dyDescent="0.25">
      <c r="A400" s="5">
        <v>1997</v>
      </c>
      <c r="B400" s="10" t="s">
        <v>248</v>
      </c>
      <c r="C400" s="10" t="s">
        <v>260</v>
      </c>
      <c r="D400" s="10">
        <v>0</v>
      </c>
    </row>
    <row r="401" spans="1:4" x14ac:dyDescent="0.25">
      <c r="A401" s="5">
        <v>1997</v>
      </c>
      <c r="B401" s="10" t="s">
        <v>249</v>
      </c>
      <c r="C401" s="10" t="s">
        <v>260</v>
      </c>
      <c r="D401" s="10">
        <v>0</v>
      </c>
    </row>
    <row r="402" spans="1:4" x14ac:dyDescent="0.25">
      <c r="A402" s="5">
        <v>1997</v>
      </c>
      <c r="B402" s="10" t="s">
        <v>250</v>
      </c>
      <c r="C402" s="10" t="s">
        <v>260</v>
      </c>
      <c r="D402" s="10">
        <v>0</v>
      </c>
    </row>
    <row r="403" spans="1:4" x14ac:dyDescent="0.25">
      <c r="A403" s="5">
        <v>1997</v>
      </c>
      <c r="B403" s="10" t="s">
        <v>251</v>
      </c>
      <c r="C403" s="10" t="s">
        <v>260</v>
      </c>
      <c r="D403" s="10">
        <v>0</v>
      </c>
    </row>
    <row r="404" spans="1:4" x14ac:dyDescent="0.25">
      <c r="A404" s="5">
        <v>1997</v>
      </c>
      <c r="B404" s="10" t="s">
        <v>252</v>
      </c>
      <c r="C404" s="10" t="s">
        <v>260</v>
      </c>
      <c r="D404" s="10">
        <v>0</v>
      </c>
    </row>
    <row r="405" spans="1:4" x14ac:dyDescent="0.25">
      <c r="A405" s="5">
        <v>1997</v>
      </c>
      <c r="B405" s="10" t="s">
        <v>253</v>
      </c>
      <c r="C405" s="10" t="s">
        <v>260</v>
      </c>
      <c r="D405" s="10">
        <v>0</v>
      </c>
    </row>
    <row r="406" spans="1:4" x14ac:dyDescent="0.25">
      <c r="A406" s="5">
        <v>1997</v>
      </c>
      <c r="B406" s="10" t="s">
        <v>254</v>
      </c>
      <c r="C406" s="10" t="s">
        <v>260</v>
      </c>
      <c r="D406" s="10">
        <v>0</v>
      </c>
    </row>
    <row r="407" spans="1:4" x14ac:dyDescent="0.25">
      <c r="A407" s="5">
        <v>1997</v>
      </c>
      <c r="B407" s="10" t="s">
        <v>255</v>
      </c>
      <c r="C407" s="10" t="s">
        <v>260</v>
      </c>
      <c r="D407" s="10">
        <v>0</v>
      </c>
    </row>
    <row r="408" spans="1:4" x14ac:dyDescent="0.25">
      <c r="A408" s="5">
        <v>1997</v>
      </c>
      <c r="B408" s="10" t="s">
        <v>256</v>
      </c>
      <c r="C408" s="10" t="s">
        <v>260</v>
      </c>
      <c r="D408" s="10">
        <v>0</v>
      </c>
    </row>
    <row r="409" spans="1:4" x14ac:dyDescent="0.25">
      <c r="A409" s="5">
        <v>1997</v>
      </c>
      <c r="B409" s="10" t="s">
        <v>257</v>
      </c>
      <c r="C409" s="10" t="s">
        <v>260</v>
      </c>
      <c r="D409" s="10">
        <v>0</v>
      </c>
    </row>
    <row r="410" spans="1:4" x14ac:dyDescent="0.25">
      <c r="A410" s="5">
        <v>1997</v>
      </c>
      <c r="B410" s="10" t="s">
        <v>258</v>
      </c>
      <c r="C410" s="10" t="s">
        <v>260</v>
      </c>
      <c r="D410" s="10">
        <v>0</v>
      </c>
    </row>
    <row r="411" spans="1:4" x14ac:dyDescent="0.25">
      <c r="A411" s="5">
        <v>1997</v>
      </c>
      <c r="B411" s="10" t="s">
        <v>259</v>
      </c>
      <c r="C411" s="10" t="s">
        <v>260</v>
      </c>
      <c r="D411" s="10">
        <v>0</v>
      </c>
    </row>
    <row r="412" spans="1:4" x14ac:dyDescent="0.25">
      <c r="A412" s="5">
        <v>1997</v>
      </c>
      <c r="B412" s="10" t="s">
        <v>248</v>
      </c>
      <c r="C412" s="10" t="s">
        <v>244</v>
      </c>
      <c r="D412" s="10">
        <v>0</v>
      </c>
    </row>
    <row r="413" spans="1:4" x14ac:dyDescent="0.25">
      <c r="A413" s="5">
        <v>1997</v>
      </c>
      <c r="B413" s="10" t="s">
        <v>249</v>
      </c>
      <c r="C413" s="10" t="s">
        <v>244</v>
      </c>
      <c r="D413" s="10">
        <v>0</v>
      </c>
    </row>
    <row r="414" spans="1:4" x14ac:dyDescent="0.25">
      <c r="A414" s="5">
        <v>1997</v>
      </c>
      <c r="B414" s="10" t="s">
        <v>250</v>
      </c>
      <c r="C414" s="10" t="s">
        <v>244</v>
      </c>
      <c r="D414" s="10">
        <v>0</v>
      </c>
    </row>
    <row r="415" spans="1:4" x14ac:dyDescent="0.25">
      <c r="A415" s="5">
        <v>1997</v>
      </c>
      <c r="B415" s="10" t="s">
        <v>251</v>
      </c>
      <c r="C415" s="10" t="s">
        <v>244</v>
      </c>
      <c r="D415" s="10">
        <v>0</v>
      </c>
    </row>
    <row r="416" spans="1:4" x14ac:dyDescent="0.25">
      <c r="A416" s="5">
        <v>1997</v>
      </c>
      <c r="B416" s="10" t="s">
        <v>252</v>
      </c>
      <c r="C416" s="10" t="s">
        <v>244</v>
      </c>
      <c r="D416" s="10">
        <v>0</v>
      </c>
    </row>
    <row r="417" spans="1:4" x14ac:dyDescent="0.25">
      <c r="A417" s="5">
        <v>1997</v>
      </c>
      <c r="B417" s="10" t="s">
        <v>253</v>
      </c>
      <c r="C417" s="10" t="s">
        <v>244</v>
      </c>
      <c r="D417" s="10">
        <v>0</v>
      </c>
    </row>
    <row r="418" spans="1:4" x14ac:dyDescent="0.25">
      <c r="A418" s="5">
        <v>1997</v>
      </c>
      <c r="B418" s="10" t="s">
        <v>254</v>
      </c>
      <c r="C418" s="10" t="s">
        <v>244</v>
      </c>
      <c r="D418" s="10">
        <v>0</v>
      </c>
    </row>
    <row r="419" spans="1:4" x14ac:dyDescent="0.25">
      <c r="A419" s="5">
        <v>1997</v>
      </c>
      <c r="B419" s="10" t="s">
        <v>255</v>
      </c>
      <c r="C419" s="10" t="s">
        <v>244</v>
      </c>
      <c r="D419" s="10">
        <v>0</v>
      </c>
    </row>
    <row r="420" spans="1:4" x14ac:dyDescent="0.25">
      <c r="A420" s="5">
        <v>1997</v>
      </c>
      <c r="B420" s="10" t="s">
        <v>256</v>
      </c>
      <c r="C420" s="10" t="s">
        <v>244</v>
      </c>
      <c r="D420" s="10">
        <v>0</v>
      </c>
    </row>
    <row r="421" spans="1:4" x14ac:dyDescent="0.25">
      <c r="A421" s="5">
        <v>1997</v>
      </c>
      <c r="B421" s="10" t="s">
        <v>257</v>
      </c>
      <c r="C421" s="10" t="s">
        <v>244</v>
      </c>
      <c r="D421" s="10">
        <v>0</v>
      </c>
    </row>
    <row r="422" spans="1:4" x14ac:dyDescent="0.25">
      <c r="A422" s="5">
        <v>1997</v>
      </c>
      <c r="B422" s="10" t="s">
        <v>258</v>
      </c>
      <c r="C422" s="10" t="s">
        <v>244</v>
      </c>
      <c r="D422" s="10">
        <v>0</v>
      </c>
    </row>
    <row r="423" spans="1:4" x14ac:dyDescent="0.25">
      <c r="A423" s="5">
        <v>1997</v>
      </c>
      <c r="B423" s="10" t="s">
        <v>259</v>
      </c>
      <c r="C423" s="10" t="s">
        <v>244</v>
      </c>
      <c r="D423" s="10">
        <v>0</v>
      </c>
    </row>
    <row r="424" spans="1:4" x14ac:dyDescent="0.25">
      <c r="A424" s="5">
        <v>1997</v>
      </c>
      <c r="B424" s="10" t="s">
        <v>248</v>
      </c>
      <c r="C424" s="10" t="s">
        <v>243</v>
      </c>
      <c r="D424" s="10">
        <v>0</v>
      </c>
    </row>
    <row r="425" spans="1:4" x14ac:dyDescent="0.25">
      <c r="A425" s="5">
        <v>1997</v>
      </c>
      <c r="B425" s="10" t="s">
        <v>249</v>
      </c>
      <c r="C425" s="10" t="s">
        <v>243</v>
      </c>
      <c r="D425" s="10">
        <v>0</v>
      </c>
    </row>
    <row r="426" spans="1:4" x14ac:dyDescent="0.25">
      <c r="A426" s="5">
        <v>1997</v>
      </c>
      <c r="B426" s="10" t="s">
        <v>250</v>
      </c>
      <c r="C426" s="10" t="s">
        <v>243</v>
      </c>
      <c r="D426" s="10">
        <v>0</v>
      </c>
    </row>
    <row r="427" spans="1:4" x14ac:dyDescent="0.25">
      <c r="A427" s="5">
        <v>1997</v>
      </c>
      <c r="B427" s="10" t="s">
        <v>251</v>
      </c>
      <c r="C427" s="10" t="s">
        <v>243</v>
      </c>
      <c r="D427" s="10">
        <v>0</v>
      </c>
    </row>
    <row r="428" spans="1:4" x14ac:dyDescent="0.25">
      <c r="A428" s="5">
        <v>1997</v>
      </c>
      <c r="B428" s="10" t="s">
        <v>252</v>
      </c>
      <c r="C428" s="10" t="s">
        <v>243</v>
      </c>
      <c r="D428" s="10">
        <v>0</v>
      </c>
    </row>
    <row r="429" spans="1:4" x14ac:dyDescent="0.25">
      <c r="A429" s="5">
        <v>1997</v>
      </c>
      <c r="B429" s="10" t="s">
        <v>253</v>
      </c>
      <c r="C429" s="10" t="s">
        <v>243</v>
      </c>
      <c r="D429" s="10">
        <v>1780000</v>
      </c>
    </row>
    <row r="430" spans="1:4" x14ac:dyDescent="0.25">
      <c r="A430" s="5">
        <v>1997</v>
      </c>
      <c r="B430" s="10" t="s">
        <v>254</v>
      </c>
      <c r="C430" s="10" t="s">
        <v>243</v>
      </c>
      <c r="D430" s="10">
        <v>5800000</v>
      </c>
    </row>
    <row r="431" spans="1:4" x14ac:dyDescent="0.25">
      <c r="A431" s="5">
        <v>1997</v>
      </c>
      <c r="B431" s="10" t="s">
        <v>255</v>
      </c>
      <c r="C431" s="10" t="s">
        <v>243</v>
      </c>
      <c r="D431" s="10">
        <v>1790000</v>
      </c>
    </row>
    <row r="432" spans="1:4" x14ac:dyDescent="0.25">
      <c r="A432" s="5">
        <v>1997</v>
      </c>
      <c r="B432" s="10" t="s">
        <v>256</v>
      </c>
      <c r="C432" s="10" t="s">
        <v>243</v>
      </c>
      <c r="D432" s="10">
        <v>80000</v>
      </c>
    </row>
    <row r="433" spans="1:4" x14ac:dyDescent="0.25">
      <c r="A433" s="5">
        <v>1997</v>
      </c>
      <c r="B433" s="10" t="s">
        <v>257</v>
      </c>
      <c r="C433" s="10" t="s">
        <v>243</v>
      </c>
      <c r="D433" s="10">
        <v>0</v>
      </c>
    </row>
    <row r="434" spans="1:4" x14ac:dyDescent="0.25">
      <c r="A434" s="5">
        <v>1997</v>
      </c>
      <c r="B434" s="10" t="s">
        <v>258</v>
      </c>
      <c r="C434" s="10" t="s">
        <v>243</v>
      </c>
      <c r="D434" s="10">
        <v>0</v>
      </c>
    </row>
    <row r="435" spans="1:4" x14ac:dyDescent="0.25">
      <c r="A435" s="5">
        <v>1997</v>
      </c>
      <c r="B435" s="10" t="s">
        <v>259</v>
      </c>
      <c r="C435" s="10" t="s">
        <v>243</v>
      </c>
      <c r="D435" s="10">
        <v>0</v>
      </c>
    </row>
    <row r="436" spans="1:4" x14ac:dyDescent="0.25">
      <c r="A436" s="5">
        <v>1998</v>
      </c>
      <c r="B436" s="10" t="s">
        <v>248</v>
      </c>
      <c r="C436" s="10" t="s">
        <v>236</v>
      </c>
      <c r="D436" s="10">
        <v>0</v>
      </c>
    </row>
    <row r="437" spans="1:4" x14ac:dyDescent="0.25">
      <c r="A437" s="5">
        <v>1998</v>
      </c>
      <c r="B437" s="10" t="s">
        <v>249</v>
      </c>
      <c r="C437" s="10" t="s">
        <v>236</v>
      </c>
      <c r="D437" s="10">
        <v>0</v>
      </c>
    </row>
    <row r="438" spans="1:4" x14ac:dyDescent="0.25">
      <c r="A438" s="5">
        <v>1998</v>
      </c>
      <c r="B438" s="10" t="s">
        <v>250</v>
      </c>
      <c r="C438" s="10" t="s">
        <v>236</v>
      </c>
      <c r="D438" s="10">
        <v>0</v>
      </c>
    </row>
    <row r="439" spans="1:4" x14ac:dyDescent="0.25">
      <c r="A439" s="5">
        <v>1998</v>
      </c>
      <c r="B439" s="10" t="s">
        <v>251</v>
      </c>
      <c r="C439" s="10" t="s">
        <v>236</v>
      </c>
      <c r="D439" s="10">
        <v>0</v>
      </c>
    </row>
    <row r="440" spans="1:4" x14ac:dyDescent="0.25">
      <c r="A440" s="5">
        <v>1998</v>
      </c>
      <c r="B440" s="10" t="s">
        <v>252</v>
      </c>
      <c r="C440" s="10" t="s">
        <v>236</v>
      </c>
      <c r="D440" s="10">
        <v>0</v>
      </c>
    </row>
    <row r="441" spans="1:4" x14ac:dyDescent="0.25">
      <c r="A441" s="5">
        <v>1998</v>
      </c>
      <c r="B441" s="10" t="s">
        <v>253</v>
      </c>
      <c r="C441" s="10" t="s">
        <v>236</v>
      </c>
      <c r="D441" s="10">
        <v>0</v>
      </c>
    </row>
    <row r="442" spans="1:4" x14ac:dyDescent="0.25">
      <c r="A442" s="5">
        <v>1998</v>
      </c>
      <c r="B442" s="10" t="s">
        <v>254</v>
      </c>
      <c r="C442" s="10" t="s">
        <v>236</v>
      </c>
      <c r="D442" s="10">
        <v>0</v>
      </c>
    </row>
    <row r="443" spans="1:4" x14ac:dyDescent="0.25">
      <c r="A443" s="5">
        <v>1998</v>
      </c>
      <c r="B443" s="10" t="s">
        <v>255</v>
      </c>
      <c r="C443" s="10" t="s">
        <v>236</v>
      </c>
      <c r="D443" s="10">
        <v>0</v>
      </c>
    </row>
    <row r="444" spans="1:4" x14ac:dyDescent="0.25">
      <c r="A444" s="5">
        <v>1998</v>
      </c>
      <c r="B444" s="10" t="s">
        <v>256</v>
      </c>
      <c r="C444" s="10" t="s">
        <v>236</v>
      </c>
      <c r="D444" s="10">
        <v>0</v>
      </c>
    </row>
    <row r="445" spans="1:4" x14ac:dyDescent="0.25">
      <c r="A445" s="5">
        <v>1998</v>
      </c>
      <c r="B445" s="10" t="s">
        <v>257</v>
      </c>
      <c r="C445" s="10" t="s">
        <v>236</v>
      </c>
      <c r="D445" s="10">
        <v>0</v>
      </c>
    </row>
    <row r="446" spans="1:4" x14ac:dyDescent="0.25">
      <c r="A446" s="5">
        <v>1998</v>
      </c>
      <c r="B446" s="10" t="s">
        <v>258</v>
      </c>
      <c r="C446" s="10" t="s">
        <v>236</v>
      </c>
      <c r="D446" s="10">
        <v>0</v>
      </c>
    </row>
    <row r="447" spans="1:4" x14ac:dyDescent="0.25">
      <c r="A447" s="5">
        <v>1998</v>
      </c>
      <c r="B447" s="10" t="s">
        <v>259</v>
      </c>
      <c r="C447" s="10" t="s">
        <v>236</v>
      </c>
      <c r="D447" s="10">
        <v>0</v>
      </c>
    </row>
    <row r="448" spans="1:4" x14ac:dyDescent="0.25">
      <c r="A448" s="5">
        <v>1998</v>
      </c>
      <c r="B448" s="10" t="s">
        <v>248</v>
      </c>
      <c r="C448" s="10" t="s">
        <v>237</v>
      </c>
      <c r="D448" s="10">
        <v>600000</v>
      </c>
    </row>
    <row r="449" spans="1:4" x14ac:dyDescent="0.25">
      <c r="A449" s="5">
        <v>1998</v>
      </c>
      <c r="B449" s="10" t="s">
        <v>249</v>
      </c>
      <c r="C449" s="10" t="s">
        <v>237</v>
      </c>
      <c r="D449" s="10">
        <v>300000</v>
      </c>
    </row>
    <row r="450" spans="1:4" x14ac:dyDescent="0.25">
      <c r="A450" s="5">
        <v>1998</v>
      </c>
      <c r="B450" s="10" t="s">
        <v>250</v>
      </c>
      <c r="C450" s="10" t="s">
        <v>237</v>
      </c>
      <c r="D450" s="10">
        <v>2600000</v>
      </c>
    </row>
    <row r="451" spans="1:4" x14ac:dyDescent="0.25">
      <c r="A451" s="5">
        <v>1998</v>
      </c>
      <c r="B451" s="10" t="s">
        <v>251</v>
      </c>
      <c r="C451" s="10" t="s">
        <v>237</v>
      </c>
      <c r="D451" s="10">
        <v>1700000</v>
      </c>
    </row>
    <row r="452" spans="1:4" x14ac:dyDescent="0.25">
      <c r="A452" s="5">
        <v>1998</v>
      </c>
      <c r="B452" s="10" t="s">
        <v>252</v>
      </c>
      <c r="C452" s="10" t="s">
        <v>237</v>
      </c>
      <c r="D452" s="10">
        <v>500000</v>
      </c>
    </row>
    <row r="453" spans="1:4" x14ac:dyDescent="0.25">
      <c r="A453" s="5">
        <v>1998</v>
      </c>
      <c r="B453" s="10" t="s">
        <v>253</v>
      </c>
      <c r="C453" s="10" t="s">
        <v>237</v>
      </c>
      <c r="D453" s="10">
        <v>0</v>
      </c>
    </row>
    <row r="454" spans="1:4" x14ac:dyDescent="0.25">
      <c r="A454" s="5">
        <v>1998</v>
      </c>
      <c r="B454" s="10" t="s">
        <v>254</v>
      </c>
      <c r="C454" s="10" t="s">
        <v>237</v>
      </c>
      <c r="D454" s="10">
        <v>0</v>
      </c>
    </row>
    <row r="455" spans="1:4" x14ac:dyDescent="0.25">
      <c r="A455" s="5">
        <v>1998</v>
      </c>
      <c r="B455" s="10" t="s">
        <v>255</v>
      </c>
      <c r="C455" s="10" t="s">
        <v>237</v>
      </c>
      <c r="D455" s="10">
        <v>0</v>
      </c>
    </row>
    <row r="456" spans="1:4" x14ac:dyDescent="0.25">
      <c r="A456" s="5">
        <v>1998</v>
      </c>
      <c r="B456" s="10" t="s">
        <v>256</v>
      </c>
      <c r="C456" s="10" t="s">
        <v>237</v>
      </c>
      <c r="D456" s="10">
        <v>0</v>
      </c>
    </row>
    <row r="457" spans="1:4" x14ac:dyDescent="0.25">
      <c r="A457" s="5">
        <v>1998</v>
      </c>
      <c r="B457" s="10" t="s">
        <v>257</v>
      </c>
      <c r="C457" s="10" t="s">
        <v>237</v>
      </c>
      <c r="D457" s="10">
        <v>0</v>
      </c>
    </row>
    <row r="458" spans="1:4" x14ac:dyDescent="0.25">
      <c r="A458" s="5">
        <v>1998</v>
      </c>
      <c r="B458" s="10" t="s">
        <v>258</v>
      </c>
      <c r="C458" s="10" t="s">
        <v>237</v>
      </c>
      <c r="D458" s="10">
        <v>0</v>
      </c>
    </row>
    <row r="459" spans="1:4" x14ac:dyDescent="0.25">
      <c r="A459" s="5">
        <v>1998</v>
      </c>
      <c r="B459" s="10" t="s">
        <v>259</v>
      </c>
      <c r="C459" s="10" t="s">
        <v>237</v>
      </c>
      <c r="D459" s="10">
        <v>0</v>
      </c>
    </row>
    <row r="460" spans="1:4" x14ac:dyDescent="0.25">
      <c r="A460" s="5">
        <v>1998</v>
      </c>
      <c r="B460" s="10" t="s">
        <v>248</v>
      </c>
      <c r="C460" s="10" t="s">
        <v>238</v>
      </c>
      <c r="D460" s="10">
        <v>0</v>
      </c>
    </row>
    <row r="461" spans="1:4" x14ac:dyDescent="0.25">
      <c r="A461" s="5">
        <v>1998</v>
      </c>
      <c r="B461" s="10" t="s">
        <v>249</v>
      </c>
      <c r="C461" s="10" t="s">
        <v>238</v>
      </c>
      <c r="D461" s="10">
        <v>0</v>
      </c>
    </row>
    <row r="462" spans="1:4" x14ac:dyDescent="0.25">
      <c r="A462" s="5">
        <v>1998</v>
      </c>
      <c r="B462" s="10" t="s">
        <v>250</v>
      </c>
      <c r="C462" s="10" t="s">
        <v>238</v>
      </c>
      <c r="D462" s="10">
        <v>0</v>
      </c>
    </row>
    <row r="463" spans="1:4" x14ac:dyDescent="0.25">
      <c r="A463" s="5">
        <v>1998</v>
      </c>
      <c r="B463" s="10" t="s">
        <v>251</v>
      </c>
      <c r="C463" s="10" t="s">
        <v>238</v>
      </c>
      <c r="D463" s="10">
        <v>0</v>
      </c>
    </row>
    <row r="464" spans="1:4" x14ac:dyDescent="0.25">
      <c r="A464" s="5">
        <v>1998</v>
      </c>
      <c r="B464" s="10" t="s">
        <v>252</v>
      </c>
      <c r="C464" s="10" t="s">
        <v>238</v>
      </c>
      <c r="D464" s="10">
        <v>0</v>
      </c>
    </row>
    <row r="465" spans="1:4" x14ac:dyDescent="0.25">
      <c r="A465" s="5">
        <v>1998</v>
      </c>
      <c r="B465" s="10" t="s">
        <v>253</v>
      </c>
      <c r="C465" s="10" t="s">
        <v>238</v>
      </c>
      <c r="D465" s="10">
        <v>0</v>
      </c>
    </row>
    <row r="466" spans="1:4" x14ac:dyDescent="0.25">
      <c r="A466" s="5">
        <v>1998</v>
      </c>
      <c r="B466" s="10" t="s">
        <v>254</v>
      </c>
      <c r="C466" s="10" t="s">
        <v>238</v>
      </c>
      <c r="D466" s="10">
        <v>0</v>
      </c>
    </row>
    <row r="467" spans="1:4" x14ac:dyDescent="0.25">
      <c r="A467" s="5">
        <v>1998</v>
      </c>
      <c r="B467" s="10" t="s">
        <v>255</v>
      </c>
      <c r="C467" s="10" t="s">
        <v>238</v>
      </c>
      <c r="D467" s="10">
        <v>0</v>
      </c>
    </row>
    <row r="468" spans="1:4" x14ac:dyDescent="0.25">
      <c r="A468" s="5">
        <v>1998</v>
      </c>
      <c r="B468" s="10" t="s">
        <v>256</v>
      </c>
      <c r="C468" s="10" t="s">
        <v>238</v>
      </c>
      <c r="D468" s="10">
        <v>0</v>
      </c>
    </row>
    <row r="469" spans="1:4" x14ac:dyDescent="0.25">
      <c r="A469" s="5">
        <v>1998</v>
      </c>
      <c r="B469" s="10" t="s">
        <v>257</v>
      </c>
      <c r="C469" s="10" t="s">
        <v>238</v>
      </c>
      <c r="D469" s="10">
        <v>0</v>
      </c>
    </row>
    <row r="470" spans="1:4" x14ac:dyDescent="0.25">
      <c r="A470" s="5">
        <v>1998</v>
      </c>
      <c r="B470" s="10" t="s">
        <v>258</v>
      </c>
      <c r="C470" s="10" t="s">
        <v>238</v>
      </c>
      <c r="D470" s="10">
        <v>0</v>
      </c>
    </row>
    <row r="471" spans="1:4" x14ac:dyDescent="0.25">
      <c r="A471" s="5">
        <v>1998</v>
      </c>
      <c r="B471" s="10" t="s">
        <v>259</v>
      </c>
      <c r="C471" s="10" t="s">
        <v>238</v>
      </c>
      <c r="D471" s="10">
        <v>0</v>
      </c>
    </row>
    <row r="472" spans="1:4" x14ac:dyDescent="0.25">
      <c r="A472" s="5">
        <v>1998</v>
      </c>
      <c r="B472" s="10" t="s">
        <v>248</v>
      </c>
      <c r="C472" s="10" t="s">
        <v>239</v>
      </c>
      <c r="D472" s="10">
        <v>820000</v>
      </c>
    </row>
    <row r="473" spans="1:4" x14ac:dyDescent="0.25">
      <c r="A473" s="5">
        <v>1998</v>
      </c>
      <c r="B473" s="10" t="s">
        <v>249</v>
      </c>
      <c r="C473" s="10" t="s">
        <v>239</v>
      </c>
      <c r="D473" s="10">
        <v>500000</v>
      </c>
    </row>
    <row r="474" spans="1:4" x14ac:dyDescent="0.25">
      <c r="A474" s="5">
        <v>1998</v>
      </c>
      <c r="B474" s="10" t="s">
        <v>250</v>
      </c>
      <c r="C474" s="10" t="s">
        <v>239</v>
      </c>
      <c r="D474" s="10">
        <v>0</v>
      </c>
    </row>
    <row r="475" spans="1:4" x14ac:dyDescent="0.25">
      <c r="A475" s="5">
        <v>1998</v>
      </c>
      <c r="B475" s="10" t="s">
        <v>251</v>
      </c>
      <c r="C475" s="10" t="s">
        <v>239</v>
      </c>
      <c r="D475" s="10">
        <v>0</v>
      </c>
    </row>
    <row r="476" spans="1:4" x14ac:dyDescent="0.25">
      <c r="A476" s="5">
        <v>1998</v>
      </c>
      <c r="B476" s="10" t="s">
        <v>252</v>
      </c>
      <c r="C476" s="10" t="s">
        <v>239</v>
      </c>
      <c r="D476" s="10">
        <v>0</v>
      </c>
    </row>
    <row r="477" spans="1:4" x14ac:dyDescent="0.25">
      <c r="A477" s="5">
        <v>1998</v>
      </c>
      <c r="B477" s="10" t="s">
        <v>253</v>
      </c>
      <c r="C477" s="10" t="s">
        <v>239</v>
      </c>
      <c r="D477" s="10">
        <v>200000</v>
      </c>
    </row>
    <row r="478" spans="1:4" x14ac:dyDescent="0.25">
      <c r="A478" s="5">
        <v>1998</v>
      </c>
      <c r="B478" s="10" t="s">
        <v>254</v>
      </c>
      <c r="C478" s="10" t="s">
        <v>239</v>
      </c>
      <c r="D478" s="10">
        <v>0</v>
      </c>
    </row>
    <row r="479" spans="1:4" x14ac:dyDescent="0.25">
      <c r="A479" s="5">
        <v>1998</v>
      </c>
      <c r="B479" s="10" t="s">
        <v>255</v>
      </c>
      <c r="C479" s="10" t="s">
        <v>239</v>
      </c>
      <c r="D479" s="10">
        <v>0</v>
      </c>
    </row>
    <row r="480" spans="1:4" x14ac:dyDescent="0.25">
      <c r="A480" s="5">
        <v>1998</v>
      </c>
      <c r="B480" s="10" t="s">
        <v>256</v>
      </c>
      <c r="C480" s="10" t="s">
        <v>239</v>
      </c>
      <c r="D480" s="10">
        <v>0</v>
      </c>
    </row>
    <row r="481" spans="1:4" x14ac:dyDescent="0.25">
      <c r="A481" s="5">
        <v>1998</v>
      </c>
      <c r="B481" s="10" t="s">
        <v>257</v>
      </c>
      <c r="C481" s="10" t="s">
        <v>239</v>
      </c>
      <c r="D481" s="10">
        <v>50000</v>
      </c>
    </row>
    <row r="482" spans="1:4" x14ac:dyDescent="0.25">
      <c r="A482" s="5">
        <v>1998</v>
      </c>
      <c r="B482" s="10" t="s">
        <v>258</v>
      </c>
      <c r="C482" s="10" t="s">
        <v>239</v>
      </c>
      <c r="D482" s="10">
        <v>803000</v>
      </c>
    </row>
    <row r="483" spans="1:4" x14ac:dyDescent="0.25">
      <c r="A483" s="5">
        <v>1998</v>
      </c>
      <c r="B483" s="10" t="s">
        <v>259</v>
      </c>
      <c r="C483" s="10" t="s">
        <v>239</v>
      </c>
      <c r="D483" s="10">
        <v>901000</v>
      </c>
    </row>
    <row r="484" spans="1:4" x14ac:dyDescent="0.25">
      <c r="A484" s="5">
        <v>1998</v>
      </c>
      <c r="B484" s="10" t="s">
        <v>248</v>
      </c>
      <c r="C484" s="10" t="s">
        <v>240</v>
      </c>
      <c r="D484" s="10">
        <v>400000</v>
      </c>
    </row>
    <row r="485" spans="1:4" x14ac:dyDescent="0.25">
      <c r="A485" s="5">
        <v>1998</v>
      </c>
      <c r="B485" s="10" t="s">
        <v>249</v>
      </c>
      <c r="C485" s="10" t="s">
        <v>240</v>
      </c>
      <c r="D485" s="10">
        <v>0</v>
      </c>
    </row>
    <row r="486" spans="1:4" x14ac:dyDescent="0.25">
      <c r="A486" s="5">
        <v>1998</v>
      </c>
      <c r="B486" s="10" t="s">
        <v>250</v>
      </c>
      <c r="C486" s="10" t="s">
        <v>240</v>
      </c>
      <c r="D486" s="10">
        <v>0</v>
      </c>
    </row>
    <row r="487" spans="1:4" x14ac:dyDescent="0.25">
      <c r="A487" s="5">
        <v>1998</v>
      </c>
      <c r="B487" s="10" t="s">
        <v>251</v>
      </c>
      <c r="C487" s="10" t="s">
        <v>240</v>
      </c>
      <c r="D487" s="10">
        <v>600000</v>
      </c>
    </row>
    <row r="488" spans="1:4" x14ac:dyDescent="0.25">
      <c r="A488" s="5">
        <v>1998</v>
      </c>
      <c r="B488" s="10" t="s">
        <v>252</v>
      </c>
      <c r="C488" s="10" t="s">
        <v>240</v>
      </c>
      <c r="D488" s="10">
        <v>350000</v>
      </c>
    </row>
    <row r="489" spans="1:4" x14ac:dyDescent="0.25">
      <c r="A489" s="5">
        <v>1998</v>
      </c>
      <c r="B489" s="10" t="s">
        <v>253</v>
      </c>
      <c r="C489" s="10" t="s">
        <v>240</v>
      </c>
      <c r="D489" s="10">
        <v>0</v>
      </c>
    </row>
    <row r="490" spans="1:4" x14ac:dyDescent="0.25">
      <c r="A490" s="5">
        <v>1998</v>
      </c>
      <c r="B490" s="10" t="s">
        <v>254</v>
      </c>
      <c r="C490" s="10" t="s">
        <v>240</v>
      </c>
      <c r="D490" s="10">
        <v>0</v>
      </c>
    </row>
    <row r="491" spans="1:4" x14ac:dyDescent="0.25">
      <c r="A491" s="5">
        <v>1998</v>
      </c>
      <c r="B491" s="10" t="s">
        <v>255</v>
      </c>
      <c r="C491" s="10" t="s">
        <v>240</v>
      </c>
      <c r="D491" s="10">
        <v>440000</v>
      </c>
    </row>
    <row r="492" spans="1:4" x14ac:dyDescent="0.25">
      <c r="A492" s="5">
        <v>1998</v>
      </c>
      <c r="B492" s="10" t="s">
        <v>256</v>
      </c>
      <c r="C492" s="10" t="s">
        <v>240</v>
      </c>
      <c r="D492" s="10">
        <v>190000</v>
      </c>
    </row>
    <row r="493" spans="1:4" x14ac:dyDescent="0.25">
      <c r="A493" s="5">
        <v>1998</v>
      </c>
      <c r="B493" s="10" t="s">
        <v>257</v>
      </c>
      <c r="C493" s="10" t="s">
        <v>240</v>
      </c>
      <c r="D493" s="10">
        <v>25000</v>
      </c>
    </row>
    <row r="494" spans="1:4" x14ac:dyDescent="0.25">
      <c r="A494" s="5">
        <v>1998</v>
      </c>
      <c r="B494" s="10" t="s">
        <v>258</v>
      </c>
      <c r="C494" s="10" t="s">
        <v>240</v>
      </c>
      <c r="D494" s="10">
        <v>0</v>
      </c>
    </row>
    <row r="495" spans="1:4" x14ac:dyDescent="0.25">
      <c r="A495" s="5">
        <v>1998</v>
      </c>
      <c r="B495" s="10" t="s">
        <v>259</v>
      </c>
      <c r="C495" s="10" t="s">
        <v>240</v>
      </c>
      <c r="D495" s="10">
        <v>60000</v>
      </c>
    </row>
    <row r="496" spans="1:4" x14ac:dyDescent="0.25">
      <c r="A496" s="5">
        <v>1998</v>
      </c>
      <c r="B496" s="10" t="s">
        <v>248</v>
      </c>
      <c r="C496" s="10" t="s">
        <v>241</v>
      </c>
      <c r="D496" s="10">
        <v>0</v>
      </c>
    </row>
    <row r="497" spans="1:4" x14ac:dyDescent="0.25">
      <c r="A497" s="5">
        <v>1998</v>
      </c>
      <c r="B497" s="10" t="s">
        <v>249</v>
      </c>
      <c r="C497" s="10" t="s">
        <v>241</v>
      </c>
      <c r="D497" s="10">
        <v>0</v>
      </c>
    </row>
    <row r="498" spans="1:4" x14ac:dyDescent="0.25">
      <c r="A498" s="5">
        <v>1998</v>
      </c>
      <c r="B498" s="10" t="s">
        <v>250</v>
      </c>
      <c r="C498" s="10" t="s">
        <v>241</v>
      </c>
      <c r="D498" s="10">
        <v>0</v>
      </c>
    </row>
    <row r="499" spans="1:4" x14ac:dyDescent="0.25">
      <c r="A499" s="5">
        <v>1998</v>
      </c>
      <c r="B499" s="10" t="s">
        <v>251</v>
      </c>
      <c r="C499" s="10" t="s">
        <v>241</v>
      </c>
      <c r="D499" s="10">
        <v>0</v>
      </c>
    </row>
    <row r="500" spans="1:4" x14ac:dyDescent="0.25">
      <c r="A500" s="5">
        <v>1998</v>
      </c>
      <c r="B500" s="10" t="s">
        <v>252</v>
      </c>
      <c r="C500" s="10" t="s">
        <v>241</v>
      </c>
      <c r="D500" s="10">
        <v>0</v>
      </c>
    </row>
    <row r="501" spans="1:4" x14ac:dyDescent="0.25">
      <c r="A501" s="5">
        <v>1998</v>
      </c>
      <c r="B501" s="10" t="s">
        <v>253</v>
      </c>
      <c r="C501" s="10" t="s">
        <v>241</v>
      </c>
      <c r="D501" s="10">
        <v>0</v>
      </c>
    </row>
    <row r="502" spans="1:4" x14ac:dyDescent="0.25">
      <c r="A502" s="5">
        <v>1998</v>
      </c>
      <c r="B502" s="10" t="s">
        <v>254</v>
      </c>
      <c r="C502" s="10" t="s">
        <v>241</v>
      </c>
      <c r="D502" s="10">
        <v>0</v>
      </c>
    </row>
    <row r="503" spans="1:4" x14ac:dyDescent="0.25">
      <c r="A503" s="5">
        <v>1998</v>
      </c>
      <c r="B503" s="10" t="s">
        <v>255</v>
      </c>
      <c r="C503" s="10" t="s">
        <v>241</v>
      </c>
      <c r="D503" s="10">
        <v>0</v>
      </c>
    </row>
    <row r="504" spans="1:4" x14ac:dyDescent="0.25">
      <c r="A504" s="5">
        <v>1998</v>
      </c>
      <c r="B504" s="10" t="s">
        <v>256</v>
      </c>
      <c r="C504" s="10" t="s">
        <v>241</v>
      </c>
      <c r="D504" s="10">
        <v>0</v>
      </c>
    </row>
    <row r="505" spans="1:4" x14ac:dyDescent="0.25">
      <c r="A505" s="5">
        <v>1998</v>
      </c>
      <c r="B505" s="10" t="s">
        <v>257</v>
      </c>
      <c r="C505" s="10" t="s">
        <v>241</v>
      </c>
      <c r="D505" s="10">
        <v>0</v>
      </c>
    </row>
    <row r="506" spans="1:4" x14ac:dyDescent="0.25">
      <c r="A506" s="5">
        <v>1998</v>
      </c>
      <c r="B506" s="10" t="s">
        <v>258</v>
      </c>
      <c r="C506" s="10" t="s">
        <v>241</v>
      </c>
      <c r="D506" s="10">
        <v>0</v>
      </c>
    </row>
    <row r="507" spans="1:4" x14ac:dyDescent="0.25">
      <c r="A507" s="5">
        <v>1998</v>
      </c>
      <c r="B507" s="10" t="s">
        <v>259</v>
      </c>
      <c r="C507" s="10" t="s">
        <v>241</v>
      </c>
      <c r="D507" s="10">
        <v>0</v>
      </c>
    </row>
    <row r="508" spans="1:4" x14ac:dyDescent="0.25">
      <c r="A508" s="5">
        <v>1998</v>
      </c>
      <c r="B508" s="10" t="s">
        <v>248</v>
      </c>
      <c r="C508" s="10" t="s">
        <v>260</v>
      </c>
      <c r="D508" s="10">
        <v>0</v>
      </c>
    </row>
    <row r="509" spans="1:4" x14ac:dyDescent="0.25">
      <c r="A509" s="5">
        <v>1998</v>
      </c>
      <c r="B509" s="10" t="s">
        <v>249</v>
      </c>
      <c r="C509" s="10" t="s">
        <v>260</v>
      </c>
      <c r="D509" s="10">
        <v>0</v>
      </c>
    </row>
    <row r="510" spans="1:4" x14ac:dyDescent="0.25">
      <c r="A510" s="5">
        <v>1998</v>
      </c>
      <c r="B510" s="10" t="s">
        <v>250</v>
      </c>
      <c r="C510" s="10" t="s">
        <v>260</v>
      </c>
      <c r="D510" s="10">
        <v>0</v>
      </c>
    </row>
    <row r="511" spans="1:4" x14ac:dyDescent="0.25">
      <c r="A511" s="5">
        <v>1998</v>
      </c>
      <c r="B511" s="10" t="s">
        <v>251</v>
      </c>
      <c r="C511" s="10" t="s">
        <v>260</v>
      </c>
      <c r="D511" s="10">
        <v>0</v>
      </c>
    </row>
    <row r="512" spans="1:4" x14ac:dyDescent="0.25">
      <c r="A512" s="5">
        <v>1998</v>
      </c>
      <c r="B512" s="10" t="s">
        <v>252</v>
      </c>
      <c r="C512" s="10" t="s">
        <v>260</v>
      </c>
      <c r="D512" s="10">
        <v>0</v>
      </c>
    </row>
    <row r="513" spans="1:4" x14ac:dyDescent="0.25">
      <c r="A513" s="5">
        <v>1998</v>
      </c>
      <c r="B513" s="10" t="s">
        <v>253</v>
      </c>
      <c r="C513" s="10" t="s">
        <v>260</v>
      </c>
      <c r="D513" s="10">
        <v>0</v>
      </c>
    </row>
    <row r="514" spans="1:4" x14ac:dyDescent="0.25">
      <c r="A514" s="5">
        <v>1998</v>
      </c>
      <c r="B514" s="10" t="s">
        <v>254</v>
      </c>
      <c r="C514" s="10" t="s">
        <v>260</v>
      </c>
      <c r="D514" s="10">
        <v>0</v>
      </c>
    </row>
    <row r="515" spans="1:4" x14ac:dyDescent="0.25">
      <c r="A515" s="5">
        <v>1998</v>
      </c>
      <c r="B515" s="10" t="s">
        <v>255</v>
      </c>
      <c r="C515" s="10" t="s">
        <v>260</v>
      </c>
      <c r="D515" s="10">
        <v>0</v>
      </c>
    </row>
    <row r="516" spans="1:4" x14ac:dyDescent="0.25">
      <c r="A516" s="5">
        <v>1998</v>
      </c>
      <c r="B516" s="10" t="s">
        <v>256</v>
      </c>
      <c r="C516" s="10" t="s">
        <v>260</v>
      </c>
      <c r="D516" s="10">
        <v>0</v>
      </c>
    </row>
    <row r="517" spans="1:4" x14ac:dyDescent="0.25">
      <c r="A517" s="5">
        <v>1998</v>
      </c>
      <c r="B517" s="10" t="s">
        <v>257</v>
      </c>
      <c r="C517" s="10" t="s">
        <v>260</v>
      </c>
      <c r="D517" s="10">
        <v>0</v>
      </c>
    </row>
    <row r="518" spans="1:4" x14ac:dyDescent="0.25">
      <c r="A518" s="5">
        <v>1998</v>
      </c>
      <c r="B518" s="10" t="s">
        <v>258</v>
      </c>
      <c r="C518" s="10" t="s">
        <v>260</v>
      </c>
      <c r="D518" s="10">
        <v>0</v>
      </c>
    </row>
    <row r="519" spans="1:4" x14ac:dyDescent="0.25">
      <c r="A519" s="5">
        <v>1998</v>
      </c>
      <c r="B519" s="10" t="s">
        <v>259</v>
      </c>
      <c r="C519" s="10" t="s">
        <v>260</v>
      </c>
      <c r="D519" s="10">
        <v>0</v>
      </c>
    </row>
    <row r="520" spans="1:4" x14ac:dyDescent="0.25">
      <c r="A520" s="5">
        <v>1998</v>
      </c>
      <c r="B520" s="10" t="s">
        <v>248</v>
      </c>
      <c r="C520" s="10" t="s">
        <v>244</v>
      </c>
      <c r="D520" s="10">
        <v>0</v>
      </c>
    </row>
    <row r="521" spans="1:4" x14ac:dyDescent="0.25">
      <c r="A521" s="5">
        <v>1998</v>
      </c>
      <c r="B521" s="10" t="s">
        <v>249</v>
      </c>
      <c r="C521" s="10" t="s">
        <v>244</v>
      </c>
      <c r="D521" s="10">
        <v>0</v>
      </c>
    </row>
    <row r="522" spans="1:4" x14ac:dyDescent="0.25">
      <c r="A522" s="5">
        <v>1998</v>
      </c>
      <c r="B522" s="10" t="s">
        <v>250</v>
      </c>
      <c r="C522" s="10" t="s">
        <v>244</v>
      </c>
      <c r="D522" s="10">
        <v>0</v>
      </c>
    </row>
    <row r="523" spans="1:4" x14ac:dyDescent="0.25">
      <c r="A523" s="5">
        <v>1998</v>
      </c>
      <c r="B523" s="10" t="s">
        <v>251</v>
      </c>
      <c r="C523" s="10" t="s">
        <v>244</v>
      </c>
      <c r="D523" s="10">
        <v>0</v>
      </c>
    </row>
    <row r="524" spans="1:4" x14ac:dyDescent="0.25">
      <c r="A524" s="5">
        <v>1998</v>
      </c>
      <c r="B524" s="10" t="s">
        <v>252</v>
      </c>
      <c r="C524" s="10" t="s">
        <v>244</v>
      </c>
      <c r="D524" s="10">
        <v>0</v>
      </c>
    </row>
    <row r="525" spans="1:4" x14ac:dyDescent="0.25">
      <c r="A525" s="5">
        <v>1998</v>
      </c>
      <c r="B525" s="10" t="s">
        <v>253</v>
      </c>
      <c r="C525" s="10" t="s">
        <v>244</v>
      </c>
      <c r="D525" s="10">
        <v>0</v>
      </c>
    </row>
    <row r="526" spans="1:4" x14ac:dyDescent="0.25">
      <c r="A526" s="5">
        <v>1998</v>
      </c>
      <c r="B526" s="10" t="s">
        <v>254</v>
      </c>
      <c r="C526" s="10" t="s">
        <v>244</v>
      </c>
      <c r="D526" s="10">
        <v>0</v>
      </c>
    </row>
    <row r="527" spans="1:4" x14ac:dyDescent="0.25">
      <c r="A527" s="5">
        <v>1998</v>
      </c>
      <c r="B527" s="10" t="s">
        <v>255</v>
      </c>
      <c r="C527" s="10" t="s">
        <v>244</v>
      </c>
      <c r="D527" s="10">
        <v>0</v>
      </c>
    </row>
    <row r="528" spans="1:4" x14ac:dyDescent="0.25">
      <c r="A528" s="5">
        <v>1998</v>
      </c>
      <c r="B528" s="10" t="s">
        <v>256</v>
      </c>
      <c r="C528" s="10" t="s">
        <v>244</v>
      </c>
      <c r="D528" s="10">
        <v>0</v>
      </c>
    </row>
    <row r="529" spans="1:4" x14ac:dyDescent="0.25">
      <c r="A529" s="5">
        <v>1998</v>
      </c>
      <c r="B529" s="10" t="s">
        <v>257</v>
      </c>
      <c r="C529" s="10" t="s">
        <v>244</v>
      </c>
      <c r="D529" s="10">
        <v>0</v>
      </c>
    </row>
    <row r="530" spans="1:4" x14ac:dyDescent="0.25">
      <c r="A530" s="5">
        <v>1998</v>
      </c>
      <c r="B530" s="10" t="s">
        <v>258</v>
      </c>
      <c r="C530" s="10" t="s">
        <v>244</v>
      </c>
      <c r="D530" s="10">
        <v>0</v>
      </c>
    </row>
    <row r="531" spans="1:4" x14ac:dyDescent="0.25">
      <c r="A531" s="5">
        <v>1998</v>
      </c>
      <c r="B531" s="10" t="s">
        <v>259</v>
      </c>
      <c r="C531" s="10" t="s">
        <v>244</v>
      </c>
      <c r="D531" s="10">
        <v>0</v>
      </c>
    </row>
    <row r="532" spans="1:4" x14ac:dyDescent="0.25">
      <c r="A532" s="5">
        <v>1998</v>
      </c>
      <c r="B532" s="10" t="s">
        <v>248</v>
      </c>
      <c r="C532" s="10" t="s">
        <v>243</v>
      </c>
      <c r="D532" s="10">
        <v>0</v>
      </c>
    </row>
    <row r="533" spans="1:4" x14ac:dyDescent="0.25">
      <c r="A533" s="5">
        <v>1998</v>
      </c>
      <c r="B533" s="10" t="s">
        <v>249</v>
      </c>
      <c r="C533" s="10" t="s">
        <v>243</v>
      </c>
      <c r="D533" s="10">
        <v>0</v>
      </c>
    </row>
    <row r="534" spans="1:4" x14ac:dyDescent="0.25">
      <c r="A534" s="5">
        <v>1998</v>
      </c>
      <c r="B534" s="10" t="s">
        <v>250</v>
      </c>
      <c r="C534" s="10" t="s">
        <v>243</v>
      </c>
      <c r="D534" s="10">
        <v>0</v>
      </c>
    </row>
    <row r="535" spans="1:4" x14ac:dyDescent="0.25">
      <c r="A535" s="5">
        <v>1998</v>
      </c>
      <c r="B535" s="10" t="s">
        <v>251</v>
      </c>
      <c r="C535" s="10" t="s">
        <v>243</v>
      </c>
      <c r="D535" s="10">
        <v>0</v>
      </c>
    </row>
    <row r="536" spans="1:4" x14ac:dyDescent="0.25">
      <c r="A536" s="5">
        <v>1998</v>
      </c>
      <c r="B536" s="10" t="s">
        <v>252</v>
      </c>
      <c r="C536" s="10" t="s">
        <v>243</v>
      </c>
      <c r="D536" s="10">
        <v>0</v>
      </c>
    </row>
    <row r="537" spans="1:4" x14ac:dyDescent="0.25">
      <c r="A537" s="5">
        <v>1998</v>
      </c>
      <c r="B537" s="10" t="s">
        <v>253</v>
      </c>
      <c r="C537" s="10" t="s">
        <v>243</v>
      </c>
      <c r="D537" s="10">
        <v>600000</v>
      </c>
    </row>
    <row r="538" spans="1:4" x14ac:dyDescent="0.25">
      <c r="A538" s="5">
        <v>1998</v>
      </c>
      <c r="B538" s="10" t="s">
        <v>254</v>
      </c>
      <c r="C538" s="10" t="s">
        <v>243</v>
      </c>
      <c r="D538" s="10">
        <v>10985000</v>
      </c>
    </row>
    <row r="539" spans="1:4" x14ac:dyDescent="0.25">
      <c r="A539" s="5">
        <v>1998</v>
      </c>
      <c r="B539" s="10" t="s">
        <v>255</v>
      </c>
      <c r="C539" s="10" t="s">
        <v>243</v>
      </c>
      <c r="D539" s="10">
        <v>0</v>
      </c>
    </row>
    <row r="540" spans="1:4" x14ac:dyDescent="0.25">
      <c r="A540" s="5">
        <v>1998</v>
      </c>
      <c r="B540" s="10" t="s">
        <v>256</v>
      </c>
      <c r="C540" s="10" t="s">
        <v>243</v>
      </c>
      <c r="D540" s="10">
        <v>0</v>
      </c>
    </row>
    <row r="541" spans="1:4" x14ac:dyDescent="0.25">
      <c r="A541" s="5">
        <v>1998</v>
      </c>
      <c r="B541" s="10" t="s">
        <v>257</v>
      </c>
      <c r="C541" s="10" t="s">
        <v>243</v>
      </c>
      <c r="D541" s="10">
        <v>0</v>
      </c>
    </row>
    <row r="542" spans="1:4" x14ac:dyDescent="0.25">
      <c r="A542" s="5">
        <v>1998</v>
      </c>
      <c r="B542" s="10" t="s">
        <v>258</v>
      </c>
      <c r="C542" s="10" t="s">
        <v>243</v>
      </c>
      <c r="D542" s="10">
        <v>0</v>
      </c>
    </row>
    <row r="543" spans="1:4" x14ac:dyDescent="0.25">
      <c r="A543" s="5">
        <v>1998</v>
      </c>
      <c r="B543" s="10" t="s">
        <v>259</v>
      </c>
      <c r="C543" s="10" t="s">
        <v>243</v>
      </c>
      <c r="D543" s="10">
        <v>0</v>
      </c>
    </row>
    <row r="544" spans="1:4" x14ac:dyDescent="0.25">
      <c r="A544" s="5">
        <v>1999</v>
      </c>
      <c r="B544" s="10" t="s">
        <v>248</v>
      </c>
      <c r="C544" s="10" t="s">
        <v>236</v>
      </c>
      <c r="D544" s="10">
        <v>0</v>
      </c>
    </row>
    <row r="545" spans="1:4" x14ac:dyDescent="0.25">
      <c r="A545" s="5">
        <v>1999</v>
      </c>
      <c r="B545" s="10" t="s">
        <v>249</v>
      </c>
      <c r="C545" s="10" t="s">
        <v>236</v>
      </c>
      <c r="D545" s="10">
        <v>0</v>
      </c>
    </row>
    <row r="546" spans="1:4" x14ac:dyDescent="0.25">
      <c r="A546" s="5">
        <v>1999</v>
      </c>
      <c r="B546" s="10" t="s">
        <v>250</v>
      </c>
      <c r="C546" s="10" t="s">
        <v>236</v>
      </c>
      <c r="D546" s="10">
        <v>0</v>
      </c>
    </row>
    <row r="547" spans="1:4" x14ac:dyDescent="0.25">
      <c r="A547" s="5">
        <v>1999</v>
      </c>
      <c r="B547" s="10" t="s">
        <v>251</v>
      </c>
      <c r="C547" s="10" t="s">
        <v>236</v>
      </c>
      <c r="D547" s="10">
        <v>0</v>
      </c>
    </row>
    <row r="548" spans="1:4" x14ac:dyDescent="0.25">
      <c r="A548" s="5">
        <v>1999</v>
      </c>
      <c r="B548" s="10" t="s">
        <v>252</v>
      </c>
      <c r="C548" s="10" t="s">
        <v>236</v>
      </c>
      <c r="D548" s="10">
        <v>0</v>
      </c>
    </row>
    <row r="549" spans="1:4" x14ac:dyDescent="0.25">
      <c r="A549" s="5">
        <v>1999</v>
      </c>
      <c r="B549" s="10" t="s">
        <v>253</v>
      </c>
      <c r="C549" s="10" t="s">
        <v>236</v>
      </c>
      <c r="D549" s="10">
        <v>0</v>
      </c>
    </row>
    <row r="550" spans="1:4" x14ac:dyDescent="0.25">
      <c r="A550" s="5">
        <v>1999</v>
      </c>
      <c r="B550" s="10" t="s">
        <v>254</v>
      </c>
      <c r="C550" s="10" t="s">
        <v>236</v>
      </c>
      <c r="D550" s="10">
        <v>0</v>
      </c>
    </row>
    <row r="551" spans="1:4" x14ac:dyDescent="0.25">
      <c r="A551" s="5">
        <v>1999</v>
      </c>
      <c r="B551" s="10" t="s">
        <v>255</v>
      </c>
      <c r="C551" s="10" t="s">
        <v>236</v>
      </c>
      <c r="D551" s="10">
        <v>0</v>
      </c>
    </row>
    <row r="552" spans="1:4" x14ac:dyDescent="0.25">
      <c r="A552" s="5">
        <v>1999</v>
      </c>
      <c r="B552" s="10" t="s">
        <v>256</v>
      </c>
      <c r="C552" s="10" t="s">
        <v>236</v>
      </c>
      <c r="D552" s="10">
        <v>0</v>
      </c>
    </row>
    <row r="553" spans="1:4" x14ac:dyDescent="0.25">
      <c r="A553" s="5">
        <v>1999</v>
      </c>
      <c r="B553" s="10" t="s">
        <v>257</v>
      </c>
      <c r="C553" s="10" t="s">
        <v>236</v>
      </c>
      <c r="D553" s="10">
        <v>0</v>
      </c>
    </row>
    <row r="554" spans="1:4" x14ac:dyDescent="0.25">
      <c r="A554" s="5">
        <v>1999</v>
      </c>
      <c r="B554" s="10" t="s">
        <v>258</v>
      </c>
      <c r="C554" s="10" t="s">
        <v>236</v>
      </c>
      <c r="D554" s="10">
        <v>0</v>
      </c>
    </row>
    <row r="555" spans="1:4" x14ac:dyDescent="0.25">
      <c r="A555" s="5">
        <v>1999</v>
      </c>
      <c r="B555" s="10" t="s">
        <v>259</v>
      </c>
      <c r="C555" s="10" t="s">
        <v>236</v>
      </c>
      <c r="D555" s="10">
        <v>0</v>
      </c>
    </row>
    <row r="556" spans="1:4" x14ac:dyDescent="0.25">
      <c r="A556" s="5">
        <v>1999</v>
      </c>
      <c r="B556" s="10" t="s">
        <v>248</v>
      </c>
      <c r="C556" s="10" t="s">
        <v>237</v>
      </c>
      <c r="D556" s="10">
        <v>0</v>
      </c>
    </row>
    <row r="557" spans="1:4" x14ac:dyDescent="0.25">
      <c r="A557" s="5">
        <v>1999</v>
      </c>
      <c r="B557" s="10" t="s">
        <v>249</v>
      </c>
      <c r="C557" s="10" t="s">
        <v>237</v>
      </c>
      <c r="D557" s="10">
        <v>1288000</v>
      </c>
    </row>
    <row r="558" spans="1:4" x14ac:dyDescent="0.25">
      <c r="A558" s="5">
        <v>1999</v>
      </c>
      <c r="B558" s="10" t="s">
        <v>250</v>
      </c>
      <c r="C558" s="10" t="s">
        <v>237</v>
      </c>
      <c r="D558" s="10">
        <v>1442000</v>
      </c>
    </row>
    <row r="559" spans="1:4" x14ac:dyDescent="0.25">
      <c r="A559" s="5">
        <v>1999</v>
      </c>
      <c r="B559" s="10" t="s">
        <v>251</v>
      </c>
      <c r="C559" s="10" t="s">
        <v>237</v>
      </c>
      <c r="D559" s="10">
        <v>1516000</v>
      </c>
    </row>
    <row r="560" spans="1:4" x14ac:dyDescent="0.25">
      <c r="A560" s="5">
        <v>1999</v>
      </c>
      <c r="B560" s="10" t="s">
        <v>252</v>
      </c>
      <c r="C560" s="10" t="s">
        <v>237</v>
      </c>
      <c r="D560" s="10">
        <v>300000</v>
      </c>
    </row>
    <row r="561" spans="1:4" x14ac:dyDescent="0.25">
      <c r="A561" s="5">
        <v>1999</v>
      </c>
      <c r="B561" s="10" t="s">
        <v>253</v>
      </c>
      <c r="C561" s="10" t="s">
        <v>237</v>
      </c>
      <c r="D561" s="10">
        <v>0</v>
      </c>
    </row>
    <row r="562" spans="1:4" x14ac:dyDescent="0.25">
      <c r="A562" s="5">
        <v>1999</v>
      </c>
      <c r="B562" s="10" t="s">
        <v>254</v>
      </c>
      <c r="C562" s="10" t="s">
        <v>237</v>
      </c>
      <c r="D562" s="10">
        <v>0</v>
      </c>
    </row>
    <row r="563" spans="1:4" x14ac:dyDescent="0.25">
      <c r="A563" s="5">
        <v>1999</v>
      </c>
      <c r="B563" s="10" t="s">
        <v>255</v>
      </c>
      <c r="C563" s="10" t="s">
        <v>237</v>
      </c>
      <c r="D563" s="10">
        <v>0</v>
      </c>
    </row>
    <row r="564" spans="1:4" x14ac:dyDescent="0.25">
      <c r="A564" s="5">
        <v>1999</v>
      </c>
      <c r="B564" s="10" t="s">
        <v>256</v>
      </c>
      <c r="C564" s="10" t="s">
        <v>237</v>
      </c>
      <c r="D564" s="10">
        <v>0</v>
      </c>
    </row>
    <row r="565" spans="1:4" x14ac:dyDescent="0.25">
      <c r="A565" s="5">
        <v>1999</v>
      </c>
      <c r="B565" s="10" t="s">
        <v>257</v>
      </c>
      <c r="C565" s="10" t="s">
        <v>237</v>
      </c>
      <c r="D565" s="10">
        <v>0</v>
      </c>
    </row>
    <row r="566" spans="1:4" x14ac:dyDescent="0.25">
      <c r="A566" s="5">
        <v>1999</v>
      </c>
      <c r="B566" s="10" t="s">
        <v>258</v>
      </c>
      <c r="C566" s="10" t="s">
        <v>237</v>
      </c>
      <c r="D566" s="10">
        <v>0</v>
      </c>
    </row>
    <row r="567" spans="1:4" x14ac:dyDescent="0.25">
      <c r="A567" s="5">
        <v>1999</v>
      </c>
      <c r="B567" s="10" t="s">
        <v>259</v>
      </c>
      <c r="C567" s="10" t="s">
        <v>237</v>
      </c>
      <c r="D567" s="10">
        <v>0</v>
      </c>
    </row>
    <row r="568" spans="1:4" x14ac:dyDescent="0.25">
      <c r="A568" s="5">
        <v>1999</v>
      </c>
      <c r="B568" s="10" t="s">
        <v>248</v>
      </c>
      <c r="C568" s="10" t="s">
        <v>238</v>
      </c>
      <c r="D568" s="10">
        <v>0</v>
      </c>
    </row>
    <row r="569" spans="1:4" x14ac:dyDescent="0.25">
      <c r="A569" s="5">
        <v>1999</v>
      </c>
      <c r="B569" s="10" t="s">
        <v>249</v>
      </c>
      <c r="C569" s="10" t="s">
        <v>238</v>
      </c>
      <c r="D569" s="10">
        <v>0</v>
      </c>
    </row>
    <row r="570" spans="1:4" x14ac:dyDescent="0.25">
      <c r="A570" s="5">
        <v>1999</v>
      </c>
      <c r="B570" s="10" t="s">
        <v>250</v>
      </c>
      <c r="C570" s="10" t="s">
        <v>238</v>
      </c>
      <c r="D570" s="10">
        <v>0</v>
      </c>
    </row>
    <row r="571" spans="1:4" x14ac:dyDescent="0.25">
      <c r="A571" s="5">
        <v>1999</v>
      </c>
      <c r="B571" s="10" t="s">
        <v>251</v>
      </c>
      <c r="C571" s="10" t="s">
        <v>238</v>
      </c>
      <c r="D571" s="10">
        <v>0</v>
      </c>
    </row>
    <row r="572" spans="1:4" x14ac:dyDescent="0.25">
      <c r="A572" s="5">
        <v>1999</v>
      </c>
      <c r="B572" s="10" t="s">
        <v>252</v>
      </c>
      <c r="C572" s="10" t="s">
        <v>238</v>
      </c>
      <c r="D572" s="10">
        <v>0</v>
      </c>
    </row>
    <row r="573" spans="1:4" x14ac:dyDescent="0.25">
      <c r="A573" s="5">
        <v>1999</v>
      </c>
      <c r="B573" s="10" t="s">
        <v>253</v>
      </c>
      <c r="C573" s="10" t="s">
        <v>238</v>
      </c>
      <c r="D573" s="10">
        <v>0</v>
      </c>
    </row>
    <row r="574" spans="1:4" x14ac:dyDescent="0.25">
      <c r="A574" s="5">
        <v>1999</v>
      </c>
      <c r="B574" s="10" t="s">
        <v>254</v>
      </c>
      <c r="C574" s="10" t="s">
        <v>238</v>
      </c>
      <c r="D574" s="10">
        <v>0</v>
      </c>
    </row>
    <row r="575" spans="1:4" x14ac:dyDescent="0.25">
      <c r="A575" s="5">
        <v>1999</v>
      </c>
      <c r="B575" s="10" t="s">
        <v>255</v>
      </c>
      <c r="C575" s="10" t="s">
        <v>238</v>
      </c>
      <c r="D575" s="10">
        <v>0</v>
      </c>
    </row>
    <row r="576" spans="1:4" x14ac:dyDescent="0.25">
      <c r="A576" s="5">
        <v>1999</v>
      </c>
      <c r="B576" s="10" t="s">
        <v>256</v>
      </c>
      <c r="C576" s="10" t="s">
        <v>238</v>
      </c>
      <c r="D576" s="10">
        <v>0</v>
      </c>
    </row>
    <row r="577" spans="1:4" x14ac:dyDescent="0.25">
      <c r="A577" s="5">
        <v>1999</v>
      </c>
      <c r="B577" s="10" t="s">
        <v>257</v>
      </c>
      <c r="C577" s="10" t="s">
        <v>238</v>
      </c>
      <c r="D577" s="10">
        <v>0</v>
      </c>
    </row>
    <row r="578" spans="1:4" x14ac:dyDescent="0.25">
      <c r="A578" s="5">
        <v>1999</v>
      </c>
      <c r="B578" s="10" t="s">
        <v>258</v>
      </c>
      <c r="C578" s="10" t="s">
        <v>238</v>
      </c>
      <c r="D578" s="10">
        <v>0</v>
      </c>
    </row>
    <row r="579" spans="1:4" x14ac:dyDescent="0.25">
      <c r="A579" s="5">
        <v>1999</v>
      </c>
      <c r="B579" s="10" t="s">
        <v>259</v>
      </c>
      <c r="C579" s="10" t="s">
        <v>238</v>
      </c>
      <c r="D579" s="10">
        <v>0</v>
      </c>
    </row>
    <row r="580" spans="1:4" x14ac:dyDescent="0.25">
      <c r="A580" s="5">
        <v>1999</v>
      </c>
      <c r="B580" s="10" t="s">
        <v>248</v>
      </c>
      <c r="C580" s="10" t="s">
        <v>239</v>
      </c>
      <c r="D580" s="10">
        <v>593000</v>
      </c>
    </row>
    <row r="581" spans="1:4" x14ac:dyDescent="0.25">
      <c r="A581" s="5">
        <v>1999</v>
      </c>
      <c r="B581" s="10" t="s">
        <v>249</v>
      </c>
      <c r="C581" s="10" t="s">
        <v>239</v>
      </c>
      <c r="D581" s="10">
        <v>320000</v>
      </c>
    </row>
    <row r="582" spans="1:4" x14ac:dyDescent="0.25">
      <c r="A582" s="5">
        <v>1999</v>
      </c>
      <c r="B582" s="10" t="s">
        <v>250</v>
      </c>
      <c r="C582" s="10" t="s">
        <v>239</v>
      </c>
      <c r="D582" s="10">
        <v>199000</v>
      </c>
    </row>
    <row r="583" spans="1:4" x14ac:dyDescent="0.25">
      <c r="A583" s="5">
        <v>1999</v>
      </c>
      <c r="B583" s="10" t="s">
        <v>251</v>
      </c>
      <c r="C583" s="10" t="s">
        <v>239</v>
      </c>
      <c r="D583" s="10">
        <v>60000</v>
      </c>
    </row>
    <row r="584" spans="1:4" x14ac:dyDescent="0.25">
      <c r="A584" s="5">
        <v>1999</v>
      </c>
      <c r="B584" s="10" t="s">
        <v>252</v>
      </c>
      <c r="C584" s="10" t="s">
        <v>239</v>
      </c>
      <c r="D584" s="10">
        <v>20000</v>
      </c>
    </row>
    <row r="585" spans="1:4" x14ac:dyDescent="0.25">
      <c r="A585" s="5">
        <v>1999</v>
      </c>
      <c r="B585" s="10" t="s">
        <v>253</v>
      </c>
      <c r="C585" s="10" t="s">
        <v>239</v>
      </c>
      <c r="D585" s="10">
        <v>0</v>
      </c>
    </row>
    <row r="586" spans="1:4" x14ac:dyDescent="0.25">
      <c r="A586" s="5">
        <v>1999</v>
      </c>
      <c r="B586" s="10" t="s">
        <v>254</v>
      </c>
      <c r="C586" s="10" t="s">
        <v>239</v>
      </c>
      <c r="D586" s="10">
        <v>0</v>
      </c>
    </row>
    <row r="587" spans="1:4" x14ac:dyDescent="0.25">
      <c r="A587" s="5">
        <v>1999</v>
      </c>
      <c r="B587" s="10" t="s">
        <v>255</v>
      </c>
      <c r="C587" s="10" t="s">
        <v>239</v>
      </c>
      <c r="D587" s="10">
        <v>0</v>
      </c>
    </row>
    <row r="588" spans="1:4" x14ac:dyDescent="0.25">
      <c r="A588" s="5">
        <v>1999</v>
      </c>
      <c r="B588" s="10" t="s">
        <v>256</v>
      </c>
      <c r="C588" s="10" t="s">
        <v>239</v>
      </c>
      <c r="D588" s="10">
        <v>0</v>
      </c>
    </row>
    <row r="589" spans="1:4" x14ac:dyDescent="0.25">
      <c r="A589" s="5">
        <v>1999</v>
      </c>
      <c r="B589" s="10" t="s">
        <v>257</v>
      </c>
      <c r="C589" s="10" t="s">
        <v>239</v>
      </c>
      <c r="D589" s="10">
        <v>150000</v>
      </c>
    </row>
    <row r="590" spans="1:4" x14ac:dyDescent="0.25">
      <c r="A590" s="5">
        <v>1999</v>
      </c>
      <c r="B590" s="10" t="s">
        <v>258</v>
      </c>
      <c r="C590" s="10" t="s">
        <v>239</v>
      </c>
      <c r="D590" s="10">
        <v>1030000</v>
      </c>
    </row>
    <row r="591" spans="1:4" x14ac:dyDescent="0.25">
      <c r="A591" s="5">
        <v>1999</v>
      </c>
      <c r="B591" s="10" t="s">
        <v>259</v>
      </c>
      <c r="C591" s="10" t="s">
        <v>239</v>
      </c>
      <c r="D591" s="10">
        <v>1850000</v>
      </c>
    </row>
    <row r="592" spans="1:4" x14ac:dyDescent="0.25">
      <c r="A592" s="5">
        <v>1999</v>
      </c>
      <c r="B592" s="10" t="s">
        <v>248</v>
      </c>
      <c r="C592" s="10" t="s">
        <v>240</v>
      </c>
      <c r="D592" s="10">
        <v>915000</v>
      </c>
    </row>
    <row r="593" spans="1:4" x14ac:dyDescent="0.25">
      <c r="A593" s="5">
        <v>1999</v>
      </c>
      <c r="B593" s="10" t="s">
        <v>249</v>
      </c>
      <c r="C593" s="10" t="s">
        <v>240</v>
      </c>
      <c r="D593" s="10">
        <v>70000</v>
      </c>
    </row>
    <row r="594" spans="1:4" x14ac:dyDescent="0.25">
      <c r="A594" s="5">
        <v>1999</v>
      </c>
      <c r="B594" s="10" t="s">
        <v>250</v>
      </c>
      <c r="C594" s="10" t="s">
        <v>240</v>
      </c>
      <c r="D594" s="10">
        <v>150000</v>
      </c>
    </row>
    <row r="595" spans="1:4" x14ac:dyDescent="0.25">
      <c r="A595" s="5">
        <v>1999</v>
      </c>
      <c r="B595" s="10" t="s">
        <v>251</v>
      </c>
      <c r="C595" s="10" t="s">
        <v>240</v>
      </c>
      <c r="D595" s="10">
        <v>70000</v>
      </c>
    </row>
    <row r="596" spans="1:4" x14ac:dyDescent="0.25">
      <c r="A596" s="5">
        <v>1999</v>
      </c>
      <c r="B596" s="10" t="s">
        <v>252</v>
      </c>
      <c r="C596" s="10" t="s">
        <v>240</v>
      </c>
      <c r="D596" s="10">
        <v>50000</v>
      </c>
    </row>
    <row r="597" spans="1:4" x14ac:dyDescent="0.25">
      <c r="A597" s="5">
        <v>1999</v>
      </c>
      <c r="B597" s="10" t="s">
        <v>253</v>
      </c>
      <c r="C597" s="10" t="s">
        <v>240</v>
      </c>
      <c r="D597" s="10">
        <v>0</v>
      </c>
    </row>
    <row r="598" spans="1:4" x14ac:dyDescent="0.25">
      <c r="A598" s="5">
        <v>1999</v>
      </c>
      <c r="B598" s="10" t="s">
        <v>254</v>
      </c>
      <c r="C598" s="10" t="s">
        <v>240</v>
      </c>
      <c r="D598" s="10">
        <v>200000</v>
      </c>
    </row>
    <row r="599" spans="1:4" x14ac:dyDescent="0.25">
      <c r="A599" s="5">
        <v>1999</v>
      </c>
      <c r="B599" s="10" t="s">
        <v>255</v>
      </c>
      <c r="C599" s="10" t="s">
        <v>240</v>
      </c>
      <c r="D599" s="10">
        <v>420000</v>
      </c>
    </row>
    <row r="600" spans="1:4" x14ac:dyDescent="0.25">
      <c r="A600" s="5">
        <v>1999</v>
      </c>
      <c r="B600" s="10" t="s">
        <v>256</v>
      </c>
      <c r="C600" s="10" t="s">
        <v>240</v>
      </c>
      <c r="D600" s="10">
        <v>820000</v>
      </c>
    </row>
    <row r="601" spans="1:4" x14ac:dyDescent="0.25">
      <c r="A601" s="5">
        <v>1999</v>
      </c>
      <c r="B601" s="10" t="s">
        <v>257</v>
      </c>
      <c r="C601" s="10" t="s">
        <v>240</v>
      </c>
      <c r="D601" s="10">
        <v>515000</v>
      </c>
    </row>
    <row r="602" spans="1:4" x14ac:dyDescent="0.25">
      <c r="A602" s="5">
        <v>1999</v>
      </c>
      <c r="B602" s="10" t="s">
        <v>258</v>
      </c>
      <c r="C602" s="10" t="s">
        <v>240</v>
      </c>
      <c r="D602" s="10">
        <v>0</v>
      </c>
    </row>
    <row r="603" spans="1:4" x14ac:dyDescent="0.25">
      <c r="A603" s="5">
        <v>1999</v>
      </c>
      <c r="B603" s="10" t="s">
        <v>259</v>
      </c>
      <c r="C603" s="10" t="s">
        <v>240</v>
      </c>
      <c r="D603" s="10">
        <v>125000</v>
      </c>
    </row>
    <row r="604" spans="1:4" x14ac:dyDescent="0.25">
      <c r="A604" s="5">
        <v>1999</v>
      </c>
      <c r="B604" s="10" t="s">
        <v>248</v>
      </c>
      <c r="C604" s="10" t="s">
        <v>241</v>
      </c>
      <c r="D604" s="10">
        <v>0</v>
      </c>
    </row>
    <row r="605" spans="1:4" x14ac:dyDescent="0.25">
      <c r="A605" s="5">
        <v>1999</v>
      </c>
      <c r="B605" s="10" t="s">
        <v>249</v>
      </c>
      <c r="C605" s="10" t="s">
        <v>241</v>
      </c>
      <c r="D605" s="10">
        <v>0</v>
      </c>
    </row>
    <row r="606" spans="1:4" x14ac:dyDescent="0.25">
      <c r="A606" s="5">
        <v>1999</v>
      </c>
      <c r="B606" s="10" t="s">
        <v>250</v>
      </c>
      <c r="C606" s="10" t="s">
        <v>241</v>
      </c>
      <c r="D606" s="10">
        <v>0</v>
      </c>
    </row>
    <row r="607" spans="1:4" x14ac:dyDescent="0.25">
      <c r="A607" s="5">
        <v>1999</v>
      </c>
      <c r="B607" s="10" t="s">
        <v>251</v>
      </c>
      <c r="C607" s="10" t="s">
        <v>241</v>
      </c>
      <c r="D607" s="10">
        <v>0</v>
      </c>
    </row>
    <row r="608" spans="1:4" x14ac:dyDescent="0.25">
      <c r="A608" s="5">
        <v>1999</v>
      </c>
      <c r="B608" s="10" t="s">
        <v>252</v>
      </c>
      <c r="C608" s="10" t="s">
        <v>241</v>
      </c>
      <c r="D608" s="10">
        <v>0</v>
      </c>
    </row>
    <row r="609" spans="1:4" x14ac:dyDescent="0.25">
      <c r="A609" s="5">
        <v>1999</v>
      </c>
      <c r="B609" s="10" t="s">
        <v>253</v>
      </c>
      <c r="C609" s="10" t="s">
        <v>241</v>
      </c>
      <c r="D609" s="10">
        <v>0</v>
      </c>
    </row>
    <row r="610" spans="1:4" x14ac:dyDescent="0.25">
      <c r="A610" s="5">
        <v>1999</v>
      </c>
      <c r="B610" s="10" t="s">
        <v>254</v>
      </c>
      <c r="C610" s="10" t="s">
        <v>241</v>
      </c>
      <c r="D610" s="10">
        <v>0</v>
      </c>
    </row>
    <row r="611" spans="1:4" x14ac:dyDescent="0.25">
      <c r="A611" s="5">
        <v>1999</v>
      </c>
      <c r="B611" s="10" t="s">
        <v>255</v>
      </c>
      <c r="C611" s="10" t="s">
        <v>241</v>
      </c>
      <c r="D611" s="10">
        <v>0</v>
      </c>
    </row>
    <row r="612" spans="1:4" x14ac:dyDescent="0.25">
      <c r="A612" s="5">
        <v>1999</v>
      </c>
      <c r="B612" s="10" t="s">
        <v>256</v>
      </c>
      <c r="C612" s="10" t="s">
        <v>241</v>
      </c>
      <c r="D612" s="10">
        <v>0</v>
      </c>
    </row>
    <row r="613" spans="1:4" x14ac:dyDescent="0.25">
      <c r="A613" s="5">
        <v>1999</v>
      </c>
      <c r="B613" s="10" t="s">
        <v>257</v>
      </c>
      <c r="C613" s="10" t="s">
        <v>241</v>
      </c>
      <c r="D613" s="10">
        <v>0</v>
      </c>
    </row>
    <row r="614" spans="1:4" x14ac:dyDescent="0.25">
      <c r="A614" s="5">
        <v>1999</v>
      </c>
      <c r="B614" s="10" t="s">
        <v>258</v>
      </c>
      <c r="C614" s="10" t="s">
        <v>241</v>
      </c>
      <c r="D614" s="10">
        <v>0</v>
      </c>
    </row>
    <row r="615" spans="1:4" x14ac:dyDescent="0.25">
      <c r="A615" s="5">
        <v>1999</v>
      </c>
      <c r="B615" s="10" t="s">
        <v>259</v>
      </c>
      <c r="C615" s="10" t="s">
        <v>241</v>
      </c>
      <c r="D615" s="10">
        <v>0</v>
      </c>
    </row>
    <row r="616" spans="1:4" x14ac:dyDescent="0.25">
      <c r="A616" s="5">
        <v>1999</v>
      </c>
      <c r="B616" s="10" t="s">
        <v>248</v>
      </c>
      <c r="C616" s="10" t="s">
        <v>260</v>
      </c>
      <c r="D616" s="10">
        <v>0</v>
      </c>
    </row>
    <row r="617" spans="1:4" x14ac:dyDescent="0.25">
      <c r="A617" s="5">
        <v>1999</v>
      </c>
      <c r="B617" s="10" t="s">
        <v>249</v>
      </c>
      <c r="C617" s="10" t="s">
        <v>260</v>
      </c>
      <c r="D617" s="10">
        <v>0</v>
      </c>
    </row>
    <row r="618" spans="1:4" x14ac:dyDescent="0.25">
      <c r="A618" s="5">
        <v>1999</v>
      </c>
      <c r="B618" s="10" t="s">
        <v>250</v>
      </c>
      <c r="C618" s="10" t="s">
        <v>260</v>
      </c>
      <c r="D618" s="10">
        <v>0</v>
      </c>
    </row>
    <row r="619" spans="1:4" x14ac:dyDescent="0.25">
      <c r="A619" s="5">
        <v>1999</v>
      </c>
      <c r="B619" s="10" t="s">
        <v>251</v>
      </c>
      <c r="C619" s="10" t="s">
        <v>260</v>
      </c>
      <c r="D619" s="10">
        <v>0</v>
      </c>
    </row>
    <row r="620" spans="1:4" x14ac:dyDescent="0.25">
      <c r="A620" s="5">
        <v>1999</v>
      </c>
      <c r="B620" s="10" t="s">
        <v>252</v>
      </c>
      <c r="C620" s="10" t="s">
        <v>260</v>
      </c>
      <c r="D620" s="10">
        <v>0</v>
      </c>
    </row>
    <row r="621" spans="1:4" x14ac:dyDescent="0.25">
      <c r="A621" s="5">
        <v>1999</v>
      </c>
      <c r="B621" s="10" t="s">
        <v>253</v>
      </c>
      <c r="C621" s="10" t="s">
        <v>260</v>
      </c>
      <c r="D621" s="10">
        <v>0</v>
      </c>
    </row>
    <row r="622" spans="1:4" x14ac:dyDescent="0.25">
      <c r="A622" s="5">
        <v>1999</v>
      </c>
      <c r="B622" s="10" t="s">
        <v>254</v>
      </c>
      <c r="C622" s="10" t="s">
        <v>260</v>
      </c>
      <c r="D622" s="10">
        <v>0</v>
      </c>
    </row>
    <row r="623" spans="1:4" x14ac:dyDescent="0.25">
      <c r="A623" s="5">
        <v>1999</v>
      </c>
      <c r="B623" s="10" t="s">
        <v>255</v>
      </c>
      <c r="C623" s="10" t="s">
        <v>260</v>
      </c>
      <c r="D623" s="10">
        <v>0</v>
      </c>
    </row>
    <row r="624" spans="1:4" x14ac:dyDescent="0.25">
      <c r="A624" s="5">
        <v>1999</v>
      </c>
      <c r="B624" s="10" t="s">
        <v>256</v>
      </c>
      <c r="C624" s="10" t="s">
        <v>260</v>
      </c>
      <c r="D624" s="10">
        <v>0</v>
      </c>
    </row>
    <row r="625" spans="1:4" x14ac:dyDescent="0.25">
      <c r="A625" s="5">
        <v>1999</v>
      </c>
      <c r="B625" s="10" t="s">
        <v>257</v>
      </c>
      <c r="C625" s="10" t="s">
        <v>260</v>
      </c>
      <c r="D625" s="10">
        <v>0</v>
      </c>
    </row>
    <row r="626" spans="1:4" x14ac:dyDescent="0.25">
      <c r="A626" s="5">
        <v>1999</v>
      </c>
      <c r="B626" s="10" t="s">
        <v>258</v>
      </c>
      <c r="C626" s="10" t="s">
        <v>260</v>
      </c>
      <c r="D626" s="10">
        <v>0</v>
      </c>
    </row>
    <row r="627" spans="1:4" x14ac:dyDescent="0.25">
      <c r="A627" s="5">
        <v>1999</v>
      </c>
      <c r="B627" s="10" t="s">
        <v>259</v>
      </c>
      <c r="C627" s="10" t="s">
        <v>260</v>
      </c>
      <c r="D627" s="10">
        <v>0</v>
      </c>
    </row>
    <row r="628" spans="1:4" x14ac:dyDescent="0.25">
      <c r="A628" s="5">
        <v>1999</v>
      </c>
      <c r="B628" s="10" t="s">
        <v>248</v>
      </c>
      <c r="C628" s="10" t="s">
        <v>244</v>
      </c>
      <c r="D628" s="10">
        <v>0</v>
      </c>
    </row>
    <row r="629" spans="1:4" x14ac:dyDescent="0.25">
      <c r="A629" s="5">
        <v>1999</v>
      </c>
      <c r="B629" s="10" t="s">
        <v>249</v>
      </c>
      <c r="C629" s="10" t="s">
        <v>244</v>
      </c>
      <c r="D629" s="10">
        <v>0</v>
      </c>
    </row>
    <row r="630" spans="1:4" x14ac:dyDescent="0.25">
      <c r="A630" s="5">
        <v>1999</v>
      </c>
      <c r="B630" s="10" t="s">
        <v>250</v>
      </c>
      <c r="C630" s="10" t="s">
        <v>244</v>
      </c>
      <c r="D630" s="10">
        <v>0</v>
      </c>
    </row>
    <row r="631" spans="1:4" x14ac:dyDescent="0.25">
      <c r="A631" s="5">
        <v>1999</v>
      </c>
      <c r="B631" s="10" t="s">
        <v>251</v>
      </c>
      <c r="C631" s="10" t="s">
        <v>244</v>
      </c>
      <c r="D631" s="10">
        <v>0</v>
      </c>
    </row>
    <row r="632" spans="1:4" x14ac:dyDescent="0.25">
      <c r="A632" s="5">
        <v>1999</v>
      </c>
      <c r="B632" s="10" t="s">
        <v>252</v>
      </c>
      <c r="C632" s="10" t="s">
        <v>244</v>
      </c>
      <c r="D632" s="10">
        <v>0</v>
      </c>
    </row>
    <row r="633" spans="1:4" x14ac:dyDescent="0.25">
      <c r="A633" s="5">
        <v>1999</v>
      </c>
      <c r="B633" s="10" t="s">
        <v>253</v>
      </c>
      <c r="C633" s="10" t="s">
        <v>244</v>
      </c>
      <c r="D633" s="10">
        <v>0</v>
      </c>
    </row>
    <row r="634" spans="1:4" x14ac:dyDescent="0.25">
      <c r="A634" s="5">
        <v>1999</v>
      </c>
      <c r="B634" s="10" t="s">
        <v>254</v>
      </c>
      <c r="C634" s="10" t="s">
        <v>244</v>
      </c>
      <c r="D634" s="10">
        <v>0</v>
      </c>
    </row>
    <row r="635" spans="1:4" x14ac:dyDescent="0.25">
      <c r="A635" s="5">
        <v>1999</v>
      </c>
      <c r="B635" s="10" t="s">
        <v>255</v>
      </c>
      <c r="C635" s="10" t="s">
        <v>244</v>
      </c>
      <c r="D635" s="10">
        <v>0</v>
      </c>
    </row>
    <row r="636" spans="1:4" x14ac:dyDescent="0.25">
      <c r="A636" s="5">
        <v>1999</v>
      </c>
      <c r="B636" s="10" t="s">
        <v>256</v>
      </c>
      <c r="C636" s="10" t="s">
        <v>244</v>
      </c>
      <c r="D636" s="10">
        <v>0</v>
      </c>
    </row>
    <row r="637" spans="1:4" x14ac:dyDescent="0.25">
      <c r="A637" s="5">
        <v>1999</v>
      </c>
      <c r="B637" s="10" t="s">
        <v>257</v>
      </c>
      <c r="C637" s="10" t="s">
        <v>244</v>
      </c>
      <c r="D637" s="10">
        <v>0</v>
      </c>
    </row>
    <row r="638" spans="1:4" x14ac:dyDescent="0.25">
      <c r="A638" s="5">
        <v>1999</v>
      </c>
      <c r="B638" s="10" t="s">
        <v>258</v>
      </c>
      <c r="C638" s="10" t="s">
        <v>244</v>
      </c>
      <c r="D638" s="10">
        <v>0</v>
      </c>
    </row>
    <row r="639" spans="1:4" x14ac:dyDescent="0.25">
      <c r="A639" s="5">
        <v>1999</v>
      </c>
      <c r="B639" s="10" t="s">
        <v>259</v>
      </c>
      <c r="C639" s="10" t="s">
        <v>244</v>
      </c>
      <c r="D639" s="10">
        <v>0</v>
      </c>
    </row>
    <row r="640" spans="1:4" x14ac:dyDescent="0.25">
      <c r="A640" s="5">
        <v>1999</v>
      </c>
      <c r="B640" s="10" t="s">
        <v>248</v>
      </c>
      <c r="C640" s="10" t="s">
        <v>243</v>
      </c>
      <c r="D640" s="10">
        <v>0</v>
      </c>
    </row>
    <row r="641" spans="1:4" x14ac:dyDescent="0.25">
      <c r="A641" s="5">
        <v>1999</v>
      </c>
      <c r="B641" s="10" t="s">
        <v>249</v>
      </c>
      <c r="C641" s="10" t="s">
        <v>243</v>
      </c>
      <c r="D641" s="10">
        <v>0</v>
      </c>
    </row>
    <row r="642" spans="1:4" x14ac:dyDescent="0.25">
      <c r="A642" s="5">
        <v>1999</v>
      </c>
      <c r="B642" s="10" t="s">
        <v>250</v>
      </c>
      <c r="C642" s="10" t="s">
        <v>243</v>
      </c>
      <c r="D642" s="10">
        <v>0</v>
      </c>
    </row>
    <row r="643" spans="1:4" x14ac:dyDescent="0.25">
      <c r="A643" s="5">
        <v>1999</v>
      </c>
      <c r="B643" s="10" t="s">
        <v>251</v>
      </c>
      <c r="C643" s="10" t="s">
        <v>243</v>
      </c>
      <c r="D643" s="10">
        <v>0</v>
      </c>
    </row>
    <row r="644" spans="1:4" x14ac:dyDescent="0.25">
      <c r="A644" s="5">
        <v>1999</v>
      </c>
      <c r="B644" s="10" t="s">
        <v>252</v>
      </c>
      <c r="C644" s="10" t="s">
        <v>243</v>
      </c>
      <c r="D644" s="10">
        <v>0</v>
      </c>
    </row>
    <row r="645" spans="1:4" x14ac:dyDescent="0.25">
      <c r="A645" s="5">
        <v>1999</v>
      </c>
      <c r="B645" s="10" t="s">
        <v>253</v>
      </c>
      <c r="C645" s="10" t="s">
        <v>243</v>
      </c>
      <c r="D645" s="10">
        <v>1460000</v>
      </c>
    </row>
    <row r="646" spans="1:4" x14ac:dyDescent="0.25">
      <c r="A646" s="5">
        <v>1999</v>
      </c>
      <c r="B646" s="10" t="s">
        <v>254</v>
      </c>
      <c r="C646" s="10" t="s">
        <v>243</v>
      </c>
      <c r="D646" s="10">
        <v>4026000</v>
      </c>
    </row>
    <row r="647" spans="1:4" x14ac:dyDescent="0.25">
      <c r="A647" s="5">
        <v>1999</v>
      </c>
      <c r="B647" s="10" t="s">
        <v>255</v>
      </c>
      <c r="C647" s="10" t="s">
        <v>243</v>
      </c>
      <c r="D647" s="10">
        <v>550000</v>
      </c>
    </row>
    <row r="648" spans="1:4" x14ac:dyDescent="0.25">
      <c r="A648" s="5">
        <v>1999</v>
      </c>
      <c r="B648" s="10" t="s">
        <v>256</v>
      </c>
      <c r="C648" s="10" t="s">
        <v>243</v>
      </c>
      <c r="D648" s="10">
        <v>100000</v>
      </c>
    </row>
    <row r="649" spans="1:4" x14ac:dyDescent="0.25">
      <c r="A649" s="5">
        <v>1999</v>
      </c>
      <c r="B649" s="10" t="s">
        <v>257</v>
      </c>
      <c r="C649" s="10" t="s">
        <v>243</v>
      </c>
      <c r="D649" s="10">
        <v>0</v>
      </c>
    </row>
    <row r="650" spans="1:4" x14ac:dyDescent="0.25">
      <c r="A650" s="5">
        <v>1999</v>
      </c>
      <c r="B650" s="10" t="s">
        <v>258</v>
      </c>
      <c r="C650" s="10" t="s">
        <v>243</v>
      </c>
      <c r="D650" s="10">
        <v>0</v>
      </c>
    </row>
    <row r="651" spans="1:4" x14ac:dyDescent="0.25">
      <c r="A651" s="5">
        <v>1999</v>
      </c>
      <c r="B651" s="10" t="s">
        <v>259</v>
      </c>
      <c r="C651" s="10" t="s">
        <v>243</v>
      </c>
      <c r="D651" s="10">
        <v>0</v>
      </c>
    </row>
    <row r="652" spans="1:4" x14ac:dyDescent="0.25">
      <c r="A652" s="5">
        <v>2000</v>
      </c>
      <c r="B652" s="10" t="s">
        <v>248</v>
      </c>
      <c r="C652" s="10" t="s">
        <v>236</v>
      </c>
      <c r="D652" s="10">
        <v>0</v>
      </c>
    </row>
    <row r="653" spans="1:4" x14ac:dyDescent="0.25">
      <c r="A653" s="5">
        <v>2000</v>
      </c>
      <c r="B653" s="10" t="s">
        <v>249</v>
      </c>
      <c r="C653" s="10" t="s">
        <v>236</v>
      </c>
      <c r="D653" s="10">
        <v>0</v>
      </c>
    </row>
    <row r="654" spans="1:4" x14ac:dyDescent="0.25">
      <c r="A654" s="5">
        <v>2000</v>
      </c>
      <c r="B654" s="10" t="s">
        <v>250</v>
      </c>
      <c r="C654" s="10" t="s">
        <v>236</v>
      </c>
      <c r="D654" s="10">
        <v>0</v>
      </c>
    </row>
    <row r="655" spans="1:4" x14ac:dyDescent="0.25">
      <c r="A655" s="5">
        <v>2000</v>
      </c>
      <c r="B655" s="10" t="s">
        <v>251</v>
      </c>
      <c r="C655" s="10" t="s">
        <v>236</v>
      </c>
      <c r="D655" s="10">
        <v>0</v>
      </c>
    </row>
    <row r="656" spans="1:4" x14ac:dyDescent="0.25">
      <c r="A656" s="5">
        <v>2000</v>
      </c>
      <c r="B656" s="10" t="s">
        <v>252</v>
      </c>
      <c r="C656" s="10" t="s">
        <v>236</v>
      </c>
      <c r="D656" s="10">
        <v>0</v>
      </c>
    </row>
    <row r="657" spans="1:4" x14ac:dyDescent="0.25">
      <c r="A657" s="5">
        <v>2000</v>
      </c>
      <c r="B657" s="10" t="s">
        <v>253</v>
      </c>
      <c r="C657" s="10" t="s">
        <v>236</v>
      </c>
      <c r="D657" s="10">
        <v>0</v>
      </c>
    </row>
    <row r="658" spans="1:4" x14ac:dyDescent="0.25">
      <c r="A658" s="5">
        <v>2000</v>
      </c>
      <c r="B658" s="10" t="s">
        <v>254</v>
      </c>
      <c r="C658" s="10" t="s">
        <v>236</v>
      </c>
      <c r="D658" s="10">
        <v>0</v>
      </c>
    </row>
    <row r="659" spans="1:4" x14ac:dyDescent="0.25">
      <c r="A659" s="5">
        <v>2000</v>
      </c>
      <c r="B659" s="10" t="s">
        <v>255</v>
      </c>
      <c r="C659" s="10" t="s">
        <v>236</v>
      </c>
      <c r="D659" s="10">
        <v>0</v>
      </c>
    </row>
    <row r="660" spans="1:4" x14ac:dyDescent="0.25">
      <c r="A660" s="5">
        <v>2000</v>
      </c>
      <c r="B660" s="10" t="s">
        <v>256</v>
      </c>
      <c r="C660" s="10" t="s">
        <v>236</v>
      </c>
      <c r="D660" s="10">
        <v>0</v>
      </c>
    </row>
    <row r="661" spans="1:4" x14ac:dyDescent="0.25">
      <c r="A661" s="5">
        <v>2000</v>
      </c>
      <c r="B661" s="10" t="s">
        <v>257</v>
      </c>
      <c r="C661" s="10" t="s">
        <v>236</v>
      </c>
      <c r="D661" s="10">
        <v>0</v>
      </c>
    </row>
    <row r="662" spans="1:4" x14ac:dyDescent="0.25">
      <c r="A662" s="5">
        <v>2000</v>
      </c>
      <c r="B662" s="10" t="s">
        <v>258</v>
      </c>
      <c r="C662" s="10" t="s">
        <v>236</v>
      </c>
      <c r="D662" s="10">
        <v>0</v>
      </c>
    </row>
    <row r="663" spans="1:4" x14ac:dyDescent="0.25">
      <c r="A663" s="5">
        <v>2000</v>
      </c>
      <c r="B663" s="10" t="s">
        <v>259</v>
      </c>
      <c r="C663" s="10" t="s">
        <v>236</v>
      </c>
      <c r="D663" s="10">
        <v>0</v>
      </c>
    </row>
    <row r="664" spans="1:4" x14ac:dyDescent="0.25">
      <c r="A664" s="5">
        <v>2000</v>
      </c>
      <c r="B664" s="10" t="s">
        <v>248</v>
      </c>
      <c r="C664" s="10" t="s">
        <v>237</v>
      </c>
      <c r="D664" s="10">
        <v>0</v>
      </c>
    </row>
    <row r="665" spans="1:4" x14ac:dyDescent="0.25">
      <c r="A665" s="5">
        <v>2000</v>
      </c>
      <c r="B665" s="10" t="s">
        <v>249</v>
      </c>
      <c r="C665" s="10" t="s">
        <v>237</v>
      </c>
      <c r="D665" s="10">
        <v>1200000</v>
      </c>
    </row>
    <row r="666" spans="1:4" x14ac:dyDescent="0.25">
      <c r="A666" s="5">
        <v>2000</v>
      </c>
      <c r="B666" s="10" t="s">
        <v>250</v>
      </c>
      <c r="C666" s="10" t="s">
        <v>237</v>
      </c>
      <c r="D666" s="10">
        <v>2450000</v>
      </c>
    </row>
    <row r="667" spans="1:4" x14ac:dyDescent="0.25">
      <c r="A667" s="5">
        <v>2000</v>
      </c>
      <c r="B667" s="10" t="s">
        <v>251</v>
      </c>
      <c r="C667" s="10" t="s">
        <v>237</v>
      </c>
      <c r="D667" s="10">
        <v>200000</v>
      </c>
    </row>
    <row r="668" spans="1:4" x14ac:dyDescent="0.25">
      <c r="A668" s="5">
        <v>2000</v>
      </c>
      <c r="B668" s="10" t="s">
        <v>252</v>
      </c>
      <c r="C668" s="10" t="s">
        <v>237</v>
      </c>
      <c r="D668" s="10">
        <v>150000</v>
      </c>
    </row>
    <row r="669" spans="1:4" x14ac:dyDescent="0.25">
      <c r="A669" s="5">
        <v>2000</v>
      </c>
      <c r="B669" s="10" t="s">
        <v>253</v>
      </c>
      <c r="C669" s="10" t="s">
        <v>237</v>
      </c>
      <c r="D669" s="10">
        <v>0</v>
      </c>
    </row>
    <row r="670" spans="1:4" x14ac:dyDescent="0.25">
      <c r="A670" s="5">
        <v>2000</v>
      </c>
      <c r="B670" s="10" t="s">
        <v>254</v>
      </c>
      <c r="C670" s="10" t="s">
        <v>237</v>
      </c>
      <c r="D670" s="10">
        <v>0</v>
      </c>
    </row>
    <row r="671" spans="1:4" x14ac:dyDescent="0.25">
      <c r="A671" s="5">
        <v>2000</v>
      </c>
      <c r="B671" s="10" t="s">
        <v>255</v>
      </c>
      <c r="C671" s="10" t="s">
        <v>237</v>
      </c>
      <c r="D671" s="10">
        <v>0</v>
      </c>
    </row>
    <row r="672" spans="1:4" x14ac:dyDescent="0.25">
      <c r="A672" s="5">
        <v>2000</v>
      </c>
      <c r="B672" s="10" t="s">
        <v>256</v>
      </c>
      <c r="C672" s="10" t="s">
        <v>237</v>
      </c>
      <c r="D672" s="10">
        <v>0</v>
      </c>
    </row>
    <row r="673" spans="1:4" x14ac:dyDescent="0.25">
      <c r="A673" s="5">
        <v>2000</v>
      </c>
      <c r="B673" s="10" t="s">
        <v>257</v>
      </c>
      <c r="C673" s="10" t="s">
        <v>237</v>
      </c>
      <c r="D673" s="10">
        <v>0</v>
      </c>
    </row>
    <row r="674" spans="1:4" x14ac:dyDescent="0.25">
      <c r="A674" s="5">
        <v>2000</v>
      </c>
      <c r="B674" s="10" t="s">
        <v>258</v>
      </c>
      <c r="C674" s="10" t="s">
        <v>237</v>
      </c>
      <c r="D674" s="10">
        <v>0</v>
      </c>
    </row>
    <row r="675" spans="1:4" x14ac:dyDescent="0.25">
      <c r="A675" s="5">
        <v>2000</v>
      </c>
      <c r="B675" s="10" t="s">
        <v>259</v>
      </c>
      <c r="C675" s="10" t="s">
        <v>237</v>
      </c>
      <c r="D675" s="10">
        <v>225000</v>
      </c>
    </row>
    <row r="676" spans="1:4" x14ac:dyDescent="0.25">
      <c r="A676" s="5">
        <v>2000</v>
      </c>
      <c r="B676" s="10" t="s">
        <v>248</v>
      </c>
      <c r="C676" s="10" t="s">
        <v>238</v>
      </c>
      <c r="D676" s="10">
        <v>0</v>
      </c>
    </row>
    <row r="677" spans="1:4" x14ac:dyDescent="0.25">
      <c r="A677" s="5">
        <v>2000</v>
      </c>
      <c r="B677" s="10" t="s">
        <v>249</v>
      </c>
      <c r="C677" s="10" t="s">
        <v>238</v>
      </c>
      <c r="D677" s="10">
        <v>0</v>
      </c>
    </row>
    <row r="678" spans="1:4" x14ac:dyDescent="0.25">
      <c r="A678" s="5">
        <v>2000</v>
      </c>
      <c r="B678" s="10" t="s">
        <v>250</v>
      </c>
      <c r="C678" s="10" t="s">
        <v>238</v>
      </c>
      <c r="D678" s="10">
        <v>0</v>
      </c>
    </row>
    <row r="679" spans="1:4" x14ac:dyDescent="0.25">
      <c r="A679" s="5">
        <v>2000</v>
      </c>
      <c r="B679" s="10" t="s">
        <v>251</v>
      </c>
      <c r="C679" s="10" t="s">
        <v>238</v>
      </c>
      <c r="D679" s="10">
        <v>0</v>
      </c>
    </row>
    <row r="680" spans="1:4" x14ac:dyDescent="0.25">
      <c r="A680" s="5">
        <v>2000</v>
      </c>
      <c r="B680" s="10" t="s">
        <v>252</v>
      </c>
      <c r="C680" s="10" t="s">
        <v>238</v>
      </c>
      <c r="D680" s="10">
        <v>0</v>
      </c>
    </row>
    <row r="681" spans="1:4" x14ac:dyDescent="0.25">
      <c r="A681" s="5">
        <v>2000</v>
      </c>
      <c r="B681" s="10" t="s">
        <v>253</v>
      </c>
      <c r="C681" s="10" t="s">
        <v>238</v>
      </c>
      <c r="D681" s="10">
        <v>0</v>
      </c>
    </row>
    <row r="682" spans="1:4" x14ac:dyDescent="0.25">
      <c r="A682" s="5">
        <v>2000</v>
      </c>
      <c r="B682" s="10" t="s">
        <v>254</v>
      </c>
      <c r="C682" s="10" t="s">
        <v>238</v>
      </c>
      <c r="D682" s="10">
        <v>0</v>
      </c>
    </row>
    <row r="683" spans="1:4" x14ac:dyDescent="0.25">
      <c r="A683" s="5">
        <v>2000</v>
      </c>
      <c r="B683" s="10" t="s">
        <v>255</v>
      </c>
      <c r="C683" s="10" t="s">
        <v>238</v>
      </c>
      <c r="D683" s="10">
        <v>0</v>
      </c>
    </row>
    <row r="684" spans="1:4" x14ac:dyDescent="0.25">
      <c r="A684" s="5">
        <v>2000</v>
      </c>
      <c r="B684" s="10" t="s">
        <v>256</v>
      </c>
      <c r="C684" s="10" t="s">
        <v>238</v>
      </c>
      <c r="D684" s="10">
        <v>0</v>
      </c>
    </row>
    <row r="685" spans="1:4" x14ac:dyDescent="0.25">
      <c r="A685" s="5">
        <v>2000</v>
      </c>
      <c r="B685" s="10" t="s">
        <v>257</v>
      </c>
      <c r="C685" s="10" t="s">
        <v>238</v>
      </c>
      <c r="D685" s="10">
        <v>0</v>
      </c>
    </row>
    <row r="686" spans="1:4" x14ac:dyDescent="0.25">
      <c r="A686" s="5">
        <v>2000</v>
      </c>
      <c r="B686" s="10" t="s">
        <v>258</v>
      </c>
      <c r="C686" s="10" t="s">
        <v>238</v>
      </c>
      <c r="D686" s="10">
        <v>0</v>
      </c>
    </row>
    <row r="687" spans="1:4" x14ac:dyDescent="0.25">
      <c r="A687" s="5">
        <v>2000</v>
      </c>
      <c r="B687" s="10" t="s">
        <v>259</v>
      </c>
      <c r="C687" s="10" t="s">
        <v>238</v>
      </c>
      <c r="D687" s="10">
        <v>0</v>
      </c>
    </row>
    <row r="688" spans="1:4" x14ac:dyDescent="0.25">
      <c r="A688" s="5">
        <v>2000</v>
      </c>
      <c r="B688" s="10" t="s">
        <v>248</v>
      </c>
      <c r="C688" s="10" t="s">
        <v>239</v>
      </c>
      <c r="D688" s="10">
        <v>1400000</v>
      </c>
    </row>
    <row r="689" spans="1:4" x14ac:dyDescent="0.25">
      <c r="A689" s="5">
        <v>2000</v>
      </c>
      <c r="B689" s="10" t="s">
        <v>249</v>
      </c>
      <c r="C689" s="10" t="s">
        <v>239</v>
      </c>
      <c r="D689" s="10">
        <v>480000</v>
      </c>
    </row>
    <row r="690" spans="1:4" x14ac:dyDescent="0.25">
      <c r="A690" s="5">
        <v>2000</v>
      </c>
      <c r="B690" s="10" t="s">
        <v>250</v>
      </c>
      <c r="C690" s="10" t="s">
        <v>239</v>
      </c>
      <c r="D690" s="10">
        <v>0</v>
      </c>
    </row>
    <row r="691" spans="1:4" x14ac:dyDescent="0.25">
      <c r="A691" s="5">
        <v>2000</v>
      </c>
      <c r="B691" s="10" t="s">
        <v>251</v>
      </c>
      <c r="C691" s="10" t="s">
        <v>239</v>
      </c>
      <c r="D691" s="10">
        <v>50000</v>
      </c>
    </row>
    <row r="692" spans="1:4" x14ac:dyDescent="0.25">
      <c r="A692" s="5">
        <v>2000</v>
      </c>
      <c r="B692" s="10" t="s">
        <v>252</v>
      </c>
      <c r="C692" s="10" t="s">
        <v>239</v>
      </c>
      <c r="D692" s="10">
        <v>5000</v>
      </c>
    </row>
    <row r="693" spans="1:4" x14ac:dyDescent="0.25">
      <c r="A693" s="5">
        <v>2000</v>
      </c>
      <c r="B693" s="10" t="s">
        <v>253</v>
      </c>
      <c r="C693" s="10" t="s">
        <v>239</v>
      </c>
      <c r="D693" s="10">
        <v>0</v>
      </c>
    </row>
    <row r="694" spans="1:4" x14ac:dyDescent="0.25">
      <c r="A694" s="5">
        <v>2000</v>
      </c>
      <c r="B694" s="10" t="s">
        <v>254</v>
      </c>
      <c r="C694" s="10" t="s">
        <v>239</v>
      </c>
      <c r="D694" s="10">
        <v>0</v>
      </c>
    </row>
    <row r="695" spans="1:4" x14ac:dyDescent="0.25">
      <c r="A695" s="5">
        <v>2000</v>
      </c>
      <c r="B695" s="10" t="s">
        <v>255</v>
      </c>
      <c r="C695" s="10" t="s">
        <v>239</v>
      </c>
      <c r="D695" s="10">
        <v>0</v>
      </c>
    </row>
    <row r="696" spans="1:4" x14ac:dyDescent="0.25">
      <c r="A696" s="5">
        <v>2000</v>
      </c>
      <c r="B696" s="10" t="s">
        <v>256</v>
      </c>
      <c r="C696" s="10" t="s">
        <v>239</v>
      </c>
      <c r="D696" s="10">
        <v>0</v>
      </c>
    </row>
    <row r="697" spans="1:4" x14ac:dyDescent="0.25">
      <c r="A697" s="5">
        <v>2000</v>
      </c>
      <c r="B697" s="10" t="s">
        <v>257</v>
      </c>
      <c r="C697" s="10" t="s">
        <v>239</v>
      </c>
      <c r="D697" s="10">
        <v>50000</v>
      </c>
    </row>
    <row r="698" spans="1:4" x14ac:dyDescent="0.25">
      <c r="A698" s="5">
        <v>2000</v>
      </c>
      <c r="B698" s="10" t="s">
        <v>258</v>
      </c>
      <c r="C698" s="10" t="s">
        <v>239</v>
      </c>
      <c r="D698" s="10">
        <v>1720000</v>
      </c>
    </row>
    <row r="699" spans="1:4" x14ac:dyDescent="0.25">
      <c r="A699" s="5">
        <v>2000</v>
      </c>
      <c r="B699" s="10" t="s">
        <v>259</v>
      </c>
      <c r="C699" s="10" t="s">
        <v>239</v>
      </c>
      <c r="D699" s="10">
        <v>2137000</v>
      </c>
    </row>
    <row r="700" spans="1:4" x14ac:dyDescent="0.25">
      <c r="A700" s="5">
        <v>2000</v>
      </c>
      <c r="B700" s="10" t="s">
        <v>248</v>
      </c>
      <c r="C700" s="10" t="s">
        <v>240</v>
      </c>
      <c r="D700" s="10">
        <v>210000</v>
      </c>
    </row>
    <row r="701" spans="1:4" x14ac:dyDescent="0.25">
      <c r="A701" s="5">
        <v>2000</v>
      </c>
      <c r="B701" s="10" t="s">
        <v>249</v>
      </c>
      <c r="C701" s="10" t="s">
        <v>240</v>
      </c>
      <c r="D701" s="10">
        <v>100000</v>
      </c>
    </row>
    <row r="702" spans="1:4" x14ac:dyDescent="0.25">
      <c r="A702" s="5">
        <v>2000</v>
      </c>
      <c r="B702" s="10" t="s">
        <v>250</v>
      </c>
      <c r="C702" s="10" t="s">
        <v>240</v>
      </c>
      <c r="D702" s="10">
        <v>0</v>
      </c>
    </row>
    <row r="703" spans="1:4" x14ac:dyDescent="0.25">
      <c r="A703" s="5">
        <v>2000</v>
      </c>
      <c r="B703" s="10" t="s">
        <v>251</v>
      </c>
      <c r="C703" s="10" t="s">
        <v>240</v>
      </c>
      <c r="D703" s="10">
        <v>0</v>
      </c>
    </row>
    <row r="704" spans="1:4" x14ac:dyDescent="0.25">
      <c r="A704" s="5">
        <v>2000</v>
      </c>
      <c r="B704" s="10" t="s">
        <v>252</v>
      </c>
      <c r="C704" s="10" t="s">
        <v>240</v>
      </c>
      <c r="D704" s="10">
        <v>0</v>
      </c>
    </row>
    <row r="705" spans="1:4" x14ac:dyDescent="0.25">
      <c r="A705" s="5">
        <v>2000</v>
      </c>
      <c r="B705" s="10" t="s">
        <v>253</v>
      </c>
      <c r="C705" s="10" t="s">
        <v>240</v>
      </c>
      <c r="D705" s="10">
        <v>5000</v>
      </c>
    </row>
    <row r="706" spans="1:4" x14ac:dyDescent="0.25">
      <c r="A706" s="5">
        <v>2000</v>
      </c>
      <c r="B706" s="10" t="s">
        <v>254</v>
      </c>
      <c r="C706" s="10" t="s">
        <v>240</v>
      </c>
      <c r="D706" s="10">
        <v>0</v>
      </c>
    </row>
    <row r="707" spans="1:4" x14ac:dyDescent="0.25">
      <c r="A707" s="5">
        <v>2000</v>
      </c>
      <c r="B707" s="10" t="s">
        <v>255</v>
      </c>
      <c r="C707" s="10" t="s">
        <v>240</v>
      </c>
      <c r="D707" s="10">
        <v>0</v>
      </c>
    </row>
    <row r="708" spans="1:4" x14ac:dyDescent="0.25">
      <c r="A708" s="5">
        <v>2000</v>
      </c>
      <c r="B708" s="10" t="s">
        <v>256</v>
      </c>
      <c r="C708" s="10" t="s">
        <v>240</v>
      </c>
      <c r="D708" s="10">
        <v>500000</v>
      </c>
    </row>
    <row r="709" spans="1:4" x14ac:dyDescent="0.25">
      <c r="A709" s="5">
        <v>2000</v>
      </c>
      <c r="B709" s="10" t="s">
        <v>257</v>
      </c>
      <c r="C709" s="10" t="s">
        <v>240</v>
      </c>
      <c r="D709" s="10">
        <v>270000</v>
      </c>
    </row>
    <row r="710" spans="1:4" x14ac:dyDescent="0.25">
      <c r="A710" s="5">
        <v>2000</v>
      </c>
      <c r="B710" s="10" t="s">
        <v>258</v>
      </c>
      <c r="C710" s="10" t="s">
        <v>240</v>
      </c>
      <c r="D710" s="10">
        <v>0</v>
      </c>
    </row>
    <row r="711" spans="1:4" x14ac:dyDescent="0.25">
      <c r="A711" s="5">
        <v>2000</v>
      </c>
      <c r="B711" s="10" t="s">
        <v>259</v>
      </c>
      <c r="C711" s="10" t="s">
        <v>240</v>
      </c>
      <c r="D711" s="10">
        <v>0</v>
      </c>
    </row>
    <row r="712" spans="1:4" x14ac:dyDescent="0.25">
      <c r="A712" s="5">
        <v>2000</v>
      </c>
      <c r="B712" s="10" t="s">
        <v>248</v>
      </c>
      <c r="C712" s="10" t="s">
        <v>241</v>
      </c>
      <c r="D712" s="10">
        <v>0</v>
      </c>
    </row>
    <row r="713" spans="1:4" x14ac:dyDescent="0.25">
      <c r="A713" s="5">
        <v>2000</v>
      </c>
      <c r="B713" s="10" t="s">
        <v>249</v>
      </c>
      <c r="C713" s="10" t="s">
        <v>241</v>
      </c>
      <c r="D713" s="10">
        <v>0</v>
      </c>
    </row>
    <row r="714" spans="1:4" x14ac:dyDescent="0.25">
      <c r="A714" s="5">
        <v>2000</v>
      </c>
      <c r="B714" s="10" t="s">
        <v>250</v>
      </c>
      <c r="C714" s="10" t="s">
        <v>241</v>
      </c>
      <c r="D714" s="10">
        <v>0</v>
      </c>
    </row>
    <row r="715" spans="1:4" x14ac:dyDescent="0.25">
      <c r="A715" s="5">
        <v>2000</v>
      </c>
      <c r="B715" s="10" t="s">
        <v>251</v>
      </c>
      <c r="C715" s="10" t="s">
        <v>241</v>
      </c>
      <c r="D715" s="10">
        <v>0</v>
      </c>
    </row>
    <row r="716" spans="1:4" x14ac:dyDescent="0.25">
      <c r="A716" s="5">
        <v>2000</v>
      </c>
      <c r="B716" s="10" t="s">
        <v>252</v>
      </c>
      <c r="C716" s="10" t="s">
        <v>241</v>
      </c>
      <c r="D716" s="10">
        <v>0</v>
      </c>
    </row>
    <row r="717" spans="1:4" x14ac:dyDescent="0.25">
      <c r="A717" s="5">
        <v>2000</v>
      </c>
      <c r="B717" s="10" t="s">
        <v>253</v>
      </c>
      <c r="C717" s="10" t="s">
        <v>241</v>
      </c>
      <c r="D717" s="10">
        <v>0</v>
      </c>
    </row>
    <row r="718" spans="1:4" x14ac:dyDescent="0.25">
      <c r="A718" s="5">
        <v>2000</v>
      </c>
      <c r="B718" s="10" t="s">
        <v>254</v>
      </c>
      <c r="C718" s="10" t="s">
        <v>241</v>
      </c>
      <c r="D718" s="10">
        <v>0</v>
      </c>
    </row>
    <row r="719" spans="1:4" x14ac:dyDescent="0.25">
      <c r="A719" s="5">
        <v>2000</v>
      </c>
      <c r="B719" s="10" t="s">
        <v>255</v>
      </c>
      <c r="C719" s="10" t="s">
        <v>241</v>
      </c>
      <c r="D719" s="10">
        <v>0</v>
      </c>
    </row>
    <row r="720" spans="1:4" x14ac:dyDescent="0.25">
      <c r="A720" s="5">
        <v>2000</v>
      </c>
      <c r="B720" s="10" t="s">
        <v>256</v>
      </c>
      <c r="C720" s="10" t="s">
        <v>241</v>
      </c>
      <c r="D720" s="10">
        <v>0</v>
      </c>
    </row>
    <row r="721" spans="1:4" x14ac:dyDescent="0.25">
      <c r="A721" s="5">
        <v>2000</v>
      </c>
      <c r="B721" s="10" t="s">
        <v>257</v>
      </c>
      <c r="C721" s="10" t="s">
        <v>241</v>
      </c>
      <c r="D721" s="10">
        <v>0</v>
      </c>
    </row>
    <row r="722" spans="1:4" x14ac:dyDescent="0.25">
      <c r="A722" s="5">
        <v>2000</v>
      </c>
      <c r="B722" s="10" t="s">
        <v>258</v>
      </c>
      <c r="C722" s="10" t="s">
        <v>241</v>
      </c>
      <c r="D722" s="10">
        <v>0</v>
      </c>
    </row>
    <row r="723" spans="1:4" x14ac:dyDescent="0.25">
      <c r="A723" s="5">
        <v>2000</v>
      </c>
      <c r="B723" s="10" t="s">
        <v>259</v>
      </c>
      <c r="C723" s="10" t="s">
        <v>241</v>
      </c>
      <c r="D723" s="10">
        <v>0</v>
      </c>
    </row>
    <row r="724" spans="1:4" x14ac:dyDescent="0.25">
      <c r="A724" s="5">
        <v>2000</v>
      </c>
      <c r="B724" s="10" t="s">
        <v>248</v>
      </c>
      <c r="C724" s="10" t="s">
        <v>260</v>
      </c>
      <c r="D724" s="10">
        <v>0</v>
      </c>
    </row>
    <row r="725" spans="1:4" x14ac:dyDescent="0.25">
      <c r="A725" s="5">
        <v>2000</v>
      </c>
      <c r="B725" s="10" t="s">
        <v>249</v>
      </c>
      <c r="C725" s="10" t="s">
        <v>260</v>
      </c>
      <c r="D725" s="10">
        <v>0</v>
      </c>
    </row>
    <row r="726" spans="1:4" x14ac:dyDescent="0.25">
      <c r="A726" s="5">
        <v>2000</v>
      </c>
      <c r="B726" s="10" t="s">
        <v>250</v>
      </c>
      <c r="C726" s="10" t="s">
        <v>260</v>
      </c>
      <c r="D726" s="10">
        <v>0</v>
      </c>
    </row>
    <row r="727" spans="1:4" x14ac:dyDescent="0.25">
      <c r="A727" s="5">
        <v>2000</v>
      </c>
      <c r="B727" s="10" t="s">
        <v>251</v>
      </c>
      <c r="C727" s="10" t="s">
        <v>260</v>
      </c>
      <c r="D727" s="10">
        <v>0</v>
      </c>
    </row>
    <row r="728" spans="1:4" x14ac:dyDescent="0.25">
      <c r="A728" s="5">
        <v>2000</v>
      </c>
      <c r="B728" s="10" t="s">
        <v>252</v>
      </c>
      <c r="C728" s="10" t="s">
        <v>260</v>
      </c>
      <c r="D728" s="10">
        <v>0</v>
      </c>
    </row>
    <row r="729" spans="1:4" x14ac:dyDescent="0.25">
      <c r="A729" s="5">
        <v>2000</v>
      </c>
      <c r="B729" s="10" t="s">
        <v>253</v>
      </c>
      <c r="C729" s="10" t="s">
        <v>260</v>
      </c>
      <c r="D729" s="10">
        <v>0</v>
      </c>
    </row>
    <row r="730" spans="1:4" x14ac:dyDescent="0.25">
      <c r="A730" s="5">
        <v>2000</v>
      </c>
      <c r="B730" s="10" t="s">
        <v>254</v>
      </c>
      <c r="C730" s="10" t="s">
        <v>260</v>
      </c>
      <c r="D730" s="10">
        <v>0</v>
      </c>
    </row>
    <row r="731" spans="1:4" x14ac:dyDescent="0.25">
      <c r="A731" s="5">
        <v>2000</v>
      </c>
      <c r="B731" s="10" t="s">
        <v>255</v>
      </c>
      <c r="C731" s="10" t="s">
        <v>260</v>
      </c>
      <c r="D731" s="10">
        <v>0</v>
      </c>
    </row>
    <row r="732" spans="1:4" x14ac:dyDescent="0.25">
      <c r="A732" s="5">
        <v>2000</v>
      </c>
      <c r="B732" s="10" t="s">
        <v>256</v>
      </c>
      <c r="C732" s="10" t="s">
        <v>260</v>
      </c>
      <c r="D732" s="10">
        <v>0</v>
      </c>
    </row>
    <row r="733" spans="1:4" x14ac:dyDescent="0.25">
      <c r="A733" s="5">
        <v>2000</v>
      </c>
      <c r="B733" s="10" t="s">
        <v>257</v>
      </c>
      <c r="C733" s="10" t="s">
        <v>260</v>
      </c>
      <c r="D733" s="10">
        <v>0</v>
      </c>
    </row>
    <row r="734" spans="1:4" x14ac:dyDescent="0.25">
      <c r="A734" s="5">
        <v>2000</v>
      </c>
      <c r="B734" s="10" t="s">
        <v>258</v>
      </c>
      <c r="C734" s="10" t="s">
        <v>260</v>
      </c>
      <c r="D734" s="10">
        <v>0</v>
      </c>
    </row>
    <row r="735" spans="1:4" x14ac:dyDescent="0.25">
      <c r="A735" s="5">
        <v>2000</v>
      </c>
      <c r="B735" s="10" t="s">
        <v>259</v>
      </c>
      <c r="C735" s="10" t="s">
        <v>260</v>
      </c>
      <c r="D735" s="10">
        <v>0</v>
      </c>
    </row>
    <row r="736" spans="1:4" x14ac:dyDescent="0.25">
      <c r="A736" s="5">
        <v>2000</v>
      </c>
      <c r="B736" s="10" t="s">
        <v>248</v>
      </c>
      <c r="C736" s="10" t="s">
        <v>244</v>
      </c>
      <c r="D736" s="10">
        <v>0</v>
      </c>
    </row>
    <row r="737" spans="1:4" x14ac:dyDescent="0.25">
      <c r="A737" s="5">
        <v>2000</v>
      </c>
      <c r="B737" s="10" t="s">
        <v>249</v>
      </c>
      <c r="C737" s="10" t="s">
        <v>244</v>
      </c>
      <c r="D737" s="10">
        <v>0</v>
      </c>
    </row>
    <row r="738" spans="1:4" x14ac:dyDescent="0.25">
      <c r="A738" s="5">
        <v>2000</v>
      </c>
      <c r="B738" s="10" t="s">
        <v>250</v>
      </c>
      <c r="C738" s="10" t="s">
        <v>244</v>
      </c>
      <c r="D738" s="10">
        <v>0</v>
      </c>
    </row>
    <row r="739" spans="1:4" x14ac:dyDescent="0.25">
      <c r="A739" s="5">
        <v>2000</v>
      </c>
      <c r="B739" s="10" t="s">
        <v>251</v>
      </c>
      <c r="C739" s="10" t="s">
        <v>244</v>
      </c>
      <c r="D739" s="10">
        <v>0</v>
      </c>
    </row>
    <row r="740" spans="1:4" x14ac:dyDescent="0.25">
      <c r="A740" s="5">
        <v>2000</v>
      </c>
      <c r="B740" s="10" t="s">
        <v>252</v>
      </c>
      <c r="C740" s="10" t="s">
        <v>244</v>
      </c>
      <c r="D740" s="10">
        <v>0</v>
      </c>
    </row>
    <row r="741" spans="1:4" x14ac:dyDescent="0.25">
      <c r="A741" s="5">
        <v>2000</v>
      </c>
      <c r="B741" s="10" t="s">
        <v>253</v>
      </c>
      <c r="C741" s="10" t="s">
        <v>244</v>
      </c>
      <c r="D741" s="10">
        <v>0</v>
      </c>
    </row>
    <row r="742" spans="1:4" x14ac:dyDescent="0.25">
      <c r="A742" s="5">
        <v>2000</v>
      </c>
      <c r="B742" s="10" t="s">
        <v>254</v>
      </c>
      <c r="C742" s="10" t="s">
        <v>244</v>
      </c>
      <c r="D742" s="10">
        <v>0</v>
      </c>
    </row>
    <row r="743" spans="1:4" x14ac:dyDescent="0.25">
      <c r="A743" s="5">
        <v>2000</v>
      </c>
      <c r="B743" s="10" t="s">
        <v>255</v>
      </c>
      <c r="C743" s="10" t="s">
        <v>244</v>
      </c>
      <c r="D743" s="10">
        <v>0</v>
      </c>
    </row>
    <row r="744" spans="1:4" x14ac:dyDescent="0.25">
      <c r="A744" s="5">
        <v>2000</v>
      </c>
      <c r="B744" s="10" t="s">
        <v>256</v>
      </c>
      <c r="C744" s="10" t="s">
        <v>244</v>
      </c>
      <c r="D744" s="10">
        <v>0</v>
      </c>
    </row>
    <row r="745" spans="1:4" x14ac:dyDescent="0.25">
      <c r="A745" s="5">
        <v>2000</v>
      </c>
      <c r="B745" s="10" t="s">
        <v>257</v>
      </c>
      <c r="C745" s="10" t="s">
        <v>244</v>
      </c>
      <c r="D745" s="10">
        <v>0</v>
      </c>
    </row>
    <row r="746" spans="1:4" x14ac:dyDescent="0.25">
      <c r="A746" s="5">
        <v>2000</v>
      </c>
      <c r="B746" s="10" t="s">
        <v>258</v>
      </c>
      <c r="C746" s="10" t="s">
        <v>244</v>
      </c>
      <c r="D746" s="10">
        <v>0</v>
      </c>
    </row>
    <row r="747" spans="1:4" x14ac:dyDescent="0.25">
      <c r="A747" s="5">
        <v>2000</v>
      </c>
      <c r="B747" s="10" t="s">
        <v>259</v>
      </c>
      <c r="C747" s="10" t="s">
        <v>244</v>
      </c>
      <c r="D747" s="10">
        <v>0</v>
      </c>
    </row>
    <row r="748" spans="1:4" x14ac:dyDescent="0.25">
      <c r="A748" s="5">
        <v>2000</v>
      </c>
      <c r="B748" s="10" t="s">
        <v>248</v>
      </c>
      <c r="C748" s="10" t="s">
        <v>243</v>
      </c>
      <c r="D748" s="10">
        <v>0</v>
      </c>
    </row>
    <row r="749" spans="1:4" x14ac:dyDescent="0.25">
      <c r="A749" s="5">
        <v>2000</v>
      </c>
      <c r="B749" s="10" t="s">
        <v>249</v>
      </c>
      <c r="C749" s="10" t="s">
        <v>243</v>
      </c>
      <c r="D749" s="10">
        <v>0</v>
      </c>
    </row>
    <row r="750" spans="1:4" x14ac:dyDescent="0.25">
      <c r="A750" s="5">
        <v>2000</v>
      </c>
      <c r="B750" s="10" t="s">
        <v>250</v>
      </c>
      <c r="C750" s="10" t="s">
        <v>243</v>
      </c>
      <c r="D750" s="10">
        <v>0</v>
      </c>
    </row>
    <row r="751" spans="1:4" x14ac:dyDescent="0.25">
      <c r="A751" s="5">
        <v>2000</v>
      </c>
      <c r="B751" s="10" t="s">
        <v>251</v>
      </c>
      <c r="C751" s="10" t="s">
        <v>243</v>
      </c>
      <c r="D751" s="10">
        <v>0</v>
      </c>
    </row>
    <row r="752" spans="1:4" x14ac:dyDescent="0.25">
      <c r="A752" s="5">
        <v>2000</v>
      </c>
      <c r="B752" s="10" t="s">
        <v>252</v>
      </c>
      <c r="C752" s="10" t="s">
        <v>243</v>
      </c>
      <c r="D752" s="10">
        <v>300000</v>
      </c>
    </row>
    <row r="753" spans="1:4" x14ac:dyDescent="0.25">
      <c r="A753" s="5">
        <v>2000</v>
      </c>
      <c r="B753" s="10" t="s">
        <v>253</v>
      </c>
      <c r="C753" s="10" t="s">
        <v>243</v>
      </c>
      <c r="D753" s="10">
        <v>700000</v>
      </c>
    </row>
    <row r="754" spans="1:4" x14ac:dyDescent="0.25">
      <c r="A754" s="5">
        <v>2000</v>
      </c>
      <c r="B754" s="10" t="s">
        <v>254</v>
      </c>
      <c r="C754" s="10" t="s">
        <v>243</v>
      </c>
      <c r="D754" s="10">
        <v>4050000</v>
      </c>
    </row>
    <row r="755" spans="1:4" x14ac:dyDescent="0.25">
      <c r="A755" s="5">
        <v>2000</v>
      </c>
      <c r="B755" s="10" t="s">
        <v>255</v>
      </c>
      <c r="C755" s="10" t="s">
        <v>243</v>
      </c>
      <c r="D755" s="10">
        <v>2312000</v>
      </c>
    </row>
    <row r="756" spans="1:4" x14ac:dyDescent="0.25">
      <c r="A756" s="5">
        <v>2000</v>
      </c>
      <c r="B756" s="10" t="s">
        <v>256</v>
      </c>
      <c r="C756" s="10" t="s">
        <v>243</v>
      </c>
      <c r="D756" s="10">
        <v>400000</v>
      </c>
    </row>
    <row r="757" spans="1:4" x14ac:dyDescent="0.25">
      <c r="A757" s="5">
        <v>2000</v>
      </c>
      <c r="B757" s="10" t="s">
        <v>257</v>
      </c>
      <c r="C757" s="10" t="s">
        <v>243</v>
      </c>
      <c r="D757" s="10">
        <v>0</v>
      </c>
    </row>
    <row r="758" spans="1:4" x14ac:dyDescent="0.25">
      <c r="A758" s="5">
        <v>2000</v>
      </c>
      <c r="B758" s="10" t="s">
        <v>258</v>
      </c>
      <c r="C758" s="10" t="s">
        <v>243</v>
      </c>
      <c r="D758" s="10">
        <v>0</v>
      </c>
    </row>
    <row r="759" spans="1:4" x14ac:dyDescent="0.25">
      <c r="A759" s="5">
        <v>2000</v>
      </c>
      <c r="B759" s="10" t="s">
        <v>259</v>
      </c>
      <c r="C759" s="10" t="s">
        <v>243</v>
      </c>
      <c r="D759" s="10">
        <v>0</v>
      </c>
    </row>
    <row r="760" spans="1:4" x14ac:dyDescent="0.25">
      <c r="A760" s="5">
        <v>2001</v>
      </c>
      <c r="B760" s="10" t="s">
        <v>248</v>
      </c>
      <c r="C760" s="10" t="s">
        <v>236</v>
      </c>
      <c r="D760" s="10">
        <v>0</v>
      </c>
    </row>
    <row r="761" spans="1:4" x14ac:dyDescent="0.25">
      <c r="A761" s="5">
        <v>2001</v>
      </c>
      <c r="B761" s="10" t="s">
        <v>249</v>
      </c>
      <c r="C761" s="10" t="s">
        <v>236</v>
      </c>
      <c r="D761" s="10">
        <v>0</v>
      </c>
    </row>
    <row r="762" spans="1:4" x14ac:dyDescent="0.25">
      <c r="A762" s="5">
        <v>2001</v>
      </c>
      <c r="B762" s="10" t="s">
        <v>250</v>
      </c>
      <c r="C762" s="10" t="s">
        <v>236</v>
      </c>
      <c r="D762" s="10">
        <v>0</v>
      </c>
    </row>
    <row r="763" spans="1:4" x14ac:dyDescent="0.25">
      <c r="A763" s="5">
        <v>2001</v>
      </c>
      <c r="B763" s="10" t="s">
        <v>251</v>
      </c>
      <c r="C763" s="10" t="s">
        <v>236</v>
      </c>
      <c r="D763" s="10">
        <v>0</v>
      </c>
    </row>
    <row r="764" spans="1:4" x14ac:dyDescent="0.25">
      <c r="A764" s="5">
        <v>2001</v>
      </c>
      <c r="B764" s="10" t="s">
        <v>252</v>
      </c>
      <c r="C764" s="10" t="s">
        <v>236</v>
      </c>
      <c r="D764" s="10">
        <v>0</v>
      </c>
    </row>
    <row r="765" spans="1:4" x14ac:dyDescent="0.25">
      <c r="A765" s="5">
        <v>2001</v>
      </c>
      <c r="B765" s="10" t="s">
        <v>253</v>
      </c>
      <c r="C765" s="10" t="s">
        <v>236</v>
      </c>
      <c r="D765" s="10">
        <v>0</v>
      </c>
    </row>
    <row r="766" spans="1:4" x14ac:dyDescent="0.25">
      <c r="A766" s="5">
        <v>2001</v>
      </c>
      <c r="B766" s="10" t="s">
        <v>254</v>
      </c>
      <c r="C766" s="10" t="s">
        <v>236</v>
      </c>
      <c r="D766" s="10">
        <v>0</v>
      </c>
    </row>
    <row r="767" spans="1:4" x14ac:dyDescent="0.25">
      <c r="A767" s="5">
        <v>2001</v>
      </c>
      <c r="B767" s="10" t="s">
        <v>255</v>
      </c>
      <c r="C767" s="10" t="s">
        <v>236</v>
      </c>
      <c r="D767" s="10">
        <v>0</v>
      </c>
    </row>
    <row r="768" spans="1:4" x14ac:dyDescent="0.25">
      <c r="A768" s="5">
        <v>2001</v>
      </c>
      <c r="B768" s="10" t="s">
        <v>256</v>
      </c>
      <c r="C768" s="10" t="s">
        <v>236</v>
      </c>
      <c r="D768" s="10">
        <v>0</v>
      </c>
    </row>
    <row r="769" spans="1:4" x14ac:dyDescent="0.25">
      <c r="A769" s="5">
        <v>2001</v>
      </c>
      <c r="B769" s="10" t="s">
        <v>257</v>
      </c>
      <c r="C769" s="10" t="s">
        <v>236</v>
      </c>
      <c r="D769" s="10">
        <v>0</v>
      </c>
    </row>
    <row r="770" spans="1:4" x14ac:dyDescent="0.25">
      <c r="A770" s="5">
        <v>2001</v>
      </c>
      <c r="B770" s="10" t="s">
        <v>258</v>
      </c>
      <c r="C770" s="10" t="s">
        <v>236</v>
      </c>
      <c r="D770" s="10">
        <v>0</v>
      </c>
    </row>
    <row r="771" spans="1:4" x14ac:dyDescent="0.25">
      <c r="A771" s="5">
        <v>2001</v>
      </c>
      <c r="B771" s="10" t="s">
        <v>259</v>
      </c>
      <c r="C771" s="10" t="s">
        <v>236</v>
      </c>
      <c r="D771" s="10">
        <v>0</v>
      </c>
    </row>
    <row r="772" spans="1:4" x14ac:dyDescent="0.25">
      <c r="A772" s="5">
        <v>2001</v>
      </c>
      <c r="B772" s="10" t="s">
        <v>248</v>
      </c>
      <c r="C772" s="10" t="s">
        <v>237</v>
      </c>
      <c r="D772" s="10">
        <v>1900000</v>
      </c>
    </row>
    <row r="773" spans="1:4" x14ac:dyDescent="0.25">
      <c r="A773" s="5">
        <v>2001</v>
      </c>
      <c r="B773" s="10" t="s">
        <v>249</v>
      </c>
      <c r="C773" s="10" t="s">
        <v>237</v>
      </c>
      <c r="D773" s="10">
        <v>0</v>
      </c>
    </row>
    <row r="774" spans="1:4" x14ac:dyDescent="0.25">
      <c r="A774" s="5">
        <v>2001</v>
      </c>
      <c r="B774" s="10" t="s">
        <v>250</v>
      </c>
      <c r="C774" s="10" t="s">
        <v>237</v>
      </c>
      <c r="D774" s="10">
        <v>800000</v>
      </c>
    </row>
    <row r="775" spans="1:4" x14ac:dyDescent="0.25">
      <c r="A775" s="5">
        <v>2001</v>
      </c>
      <c r="B775" s="10" t="s">
        <v>251</v>
      </c>
      <c r="C775" s="10" t="s">
        <v>237</v>
      </c>
      <c r="D775" s="10">
        <v>1910000</v>
      </c>
    </row>
    <row r="776" spans="1:4" x14ac:dyDescent="0.25">
      <c r="A776" s="5">
        <v>2001</v>
      </c>
      <c r="B776" s="10" t="s">
        <v>252</v>
      </c>
      <c r="C776" s="10" t="s">
        <v>237</v>
      </c>
      <c r="D776" s="10">
        <v>625000</v>
      </c>
    </row>
    <row r="777" spans="1:4" x14ac:dyDescent="0.25">
      <c r="A777" s="5">
        <v>2001</v>
      </c>
      <c r="B777" s="10" t="s">
        <v>253</v>
      </c>
      <c r="C777" s="10" t="s">
        <v>237</v>
      </c>
      <c r="D777" s="10">
        <v>0</v>
      </c>
    </row>
    <row r="778" spans="1:4" x14ac:dyDescent="0.25">
      <c r="A778" s="5">
        <v>2001</v>
      </c>
      <c r="B778" s="10" t="s">
        <v>254</v>
      </c>
      <c r="C778" s="10" t="s">
        <v>237</v>
      </c>
      <c r="D778" s="10">
        <v>0</v>
      </c>
    </row>
    <row r="779" spans="1:4" x14ac:dyDescent="0.25">
      <c r="A779" s="5">
        <v>2001</v>
      </c>
      <c r="B779" s="10" t="s">
        <v>255</v>
      </c>
      <c r="C779" s="10" t="s">
        <v>237</v>
      </c>
      <c r="D779" s="10">
        <v>0</v>
      </c>
    </row>
    <row r="780" spans="1:4" x14ac:dyDescent="0.25">
      <c r="A780" s="5">
        <v>2001</v>
      </c>
      <c r="B780" s="10" t="s">
        <v>256</v>
      </c>
      <c r="C780" s="10" t="s">
        <v>237</v>
      </c>
      <c r="D780" s="10">
        <v>200000</v>
      </c>
    </row>
    <row r="781" spans="1:4" x14ac:dyDescent="0.25">
      <c r="A781" s="5">
        <v>2001</v>
      </c>
      <c r="B781" s="10" t="s">
        <v>257</v>
      </c>
      <c r="C781" s="10" t="s">
        <v>237</v>
      </c>
      <c r="D781" s="10">
        <v>0</v>
      </c>
    </row>
    <row r="782" spans="1:4" x14ac:dyDescent="0.25">
      <c r="A782" s="5">
        <v>2001</v>
      </c>
      <c r="B782" s="10" t="s">
        <v>258</v>
      </c>
      <c r="C782" s="10" t="s">
        <v>237</v>
      </c>
      <c r="D782" s="10">
        <v>200000</v>
      </c>
    </row>
    <row r="783" spans="1:4" x14ac:dyDescent="0.25">
      <c r="A783" s="5">
        <v>2001</v>
      </c>
      <c r="B783" s="10" t="s">
        <v>259</v>
      </c>
      <c r="C783" s="10" t="s">
        <v>237</v>
      </c>
      <c r="D783" s="10">
        <v>500000</v>
      </c>
    </row>
    <row r="784" spans="1:4" x14ac:dyDescent="0.25">
      <c r="A784" s="5">
        <v>2001</v>
      </c>
      <c r="B784" s="10" t="s">
        <v>248</v>
      </c>
      <c r="C784" s="10" t="s">
        <v>238</v>
      </c>
      <c r="D784" s="10">
        <v>0</v>
      </c>
    </row>
    <row r="785" spans="1:4" x14ac:dyDescent="0.25">
      <c r="A785" s="5">
        <v>2001</v>
      </c>
      <c r="B785" s="10" t="s">
        <v>249</v>
      </c>
      <c r="C785" s="10" t="s">
        <v>238</v>
      </c>
      <c r="D785" s="10">
        <v>0</v>
      </c>
    </row>
    <row r="786" spans="1:4" x14ac:dyDescent="0.25">
      <c r="A786" s="5">
        <v>2001</v>
      </c>
      <c r="B786" s="10" t="s">
        <v>250</v>
      </c>
      <c r="C786" s="10" t="s">
        <v>238</v>
      </c>
      <c r="D786" s="10">
        <v>0</v>
      </c>
    </row>
    <row r="787" spans="1:4" x14ac:dyDescent="0.25">
      <c r="A787" s="5">
        <v>2001</v>
      </c>
      <c r="B787" s="10" t="s">
        <v>251</v>
      </c>
      <c r="C787" s="10" t="s">
        <v>238</v>
      </c>
      <c r="D787" s="10">
        <v>0</v>
      </c>
    </row>
    <row r="788" spans="1:4" x14ac:dyDescent="0.25">
      <c r="A788" s="5">
        <v>2001</v>
      </c>
      <c r="B788" s="10" t="s">
        <v>252</v>
      </c>
      <c r="C788" s="10" t="s">
        <v>238</v>
      </c>
      <c r="D788" s="10">
        <v>0</v>
      </c>
    </row>
    <row r="789" spans="1:4" x14ac:dyDescent="0.25">
      <c r="A789" s="5">
        <v>2001</v>
      </c>
      <c r="B789" s="10" t="s">
        <v>253</v>
      </c>
      <c r="C789" s="10" t="s">
        <v>238</v>
      </c>
      <c r="D789" s="10">
        <v>0</v>
      </c>
    </row>
    <row r="790" spans="1:4" x14ac:dyDescent="0.25">
      <c r="A790" s="5">
        <v>2001</v>
      </c>
      <c r="B790" s="10" t="s">
        <v>254</v>
      </c>
      <c r="C790" s="10" t="s">
        <v>238</v>
      </c>
      <c r="D790" s="10">
        <v>0</v>
      </c>
    </row>
    <row r="791" spans="1:4" x14ac:dyDescent="0.25">
      <c r="A791" s="5">
        <v>2001</v>
      </c>
      <c r="B791" s="10" t="s">
        <v>255</v>
      </c>
      <c r="C791" s="10" t="s">
        <v>238</v>
      </c>
      <c r="D791" s="10">
        <v>0</v>
      </c>
    </row>
    <row r="792" spans="1:4" x14ac:dyDescent="0.25">
      <c r="A792" s="5">
        <v>2001</v>
      </c>
      <c r="B792" s="10" t="s">
        <v>256</v>
      </c>
      <c r="C792" s="10" t="s">
        <v>238</v>
      </c>
      <c r="D792" s="10">
        <v>0</v>
      </c>
    </row>
    <row r="793" spans="1:4" x14ac:dyDescent="0.25">
      <c r="A793" s="5">
        <v>2001</v>
      </c>
      <c r="B793" s="10" t="s">
        <v>257</v>
      </c>
      <c r="C793" s="10" t="s">
        <v>238</v>
      </c>
      <c r="D793" s="10">
        <v>0</v>
      </c>
    </row>
    <row r="794" spans="1:4" x14ac:dyDescent="0.25">
      <c r="A794" s="5">
        <v>2001</v>
      </c>
      <c r="B794" s="10" t="s">
        <v>258</v>
      </c>
      <c r="C794" s="10" t="s">
        <v>238</v>
      </c>
      <c r="D794" s="10">
        <v>0</v>
      </c>
    </row>
    <row r="795" spans="1:4" x14ac:dyDescent="0.25">
      <c r="A795" s="5">
        <v>2001</v>
      </c>
      <c r="B795" s="10" t="s">
        <v>259</v>
      </c>
      <c r="C795" s="10" t="s">
        <v>238</v>
      </c>
      <c r="D795" s="10">
        <v>0</v>
      </c>
    </row>
    <row r="796" spans="1:4" x14ac:dyDescent="0.25">
      <c r="A796" s="5">
        <v>2001</v>
      </c>
      <c r="B796" s="10" t="s">
        <v>248</v>
      </c>
      <c r="C796" s="10" t="s">
        <v>239</v>
      </c>
      <c r="D796" s="10">
        <v>1400000</v>
      </c>
    </row>
    <row r="797" spans="1:4" x14ac:dyDescent="0.25">
      <c r="A797" s="5">
        <v>2001</v>
      </c>
      <c r="B797" s="10" t="s">
        <v>249</v>
      </c>
      <c r="C797" s="10" t="s">
        <v>239</v>
      </c>
      <c r="D797" s="10">
        <v>300000</v>
      </c>
    </row>
    <row r="798" spans="1:4" x14ac:dyDescent="0.25">
      <c r="A798" s="5">
        <v>2001</v>
      </c>
      <c r="B798" s="10" t="s">
        <v>250</v>
      </c>
      <c r="C798" s="10" t="s">
        <v>239</v>
      </c>
      <c r="D798" s="10">
        <v>0</v>
      </c>
    </row>
    <row r="799" spans="1:4" x14ac:dyDescent="0.25">
      <c r="A799" s="5">
        <v>2001</v>
      </c>
      <c r="B799" s="10" t="s">
        <v>251</v>
      </c>
      <c r="C799" s="10" t="s">
        <v>239</v>
      </c>
      <c r="D799" s="10">
        <v>585000</v>
      </c>
    </row>
    <row r="800" spans="1:4" x14ac:dyDescent="0.25">
      <c r="A800" s="5">
        <v>2001</v>
      </c>
      <c r="B800" s="10" t="s">
        <v>252</v>
      </c>
      <c r="C800" s="10" t="s">
        <v>239</v>
      </c>
      <c r="D800" s="10">
        <v>85000</v>
      </c>
    </row>
    <row r="801" spans="1:4" x14ac:dyDescent="0.25">
      <c r="A801" s="5">
        <v>2001</v>
      </c>
      <c r="B801" s="10" t="s">
        <v>253</v>
      </c>
      <c r="C801" s="10" t="s">
        <v>239</v>
      </c>
      <c r="D801" s="10">
        <v>0</v>
      </c>
    </row>
    <row r="802" spans="1:4" x14ac:dyDescent="0.25">
      <c r="A802" s="5">
        <v>2001</v>
      </c>
      <c r="B802" s="10" t="s">
        <v>254</v>
      </c>
      <c r="C802" s="10" t="s">
        <v>239</v>
      </c>
      <c r="D802" s="10">
        <v>0</v>
      </c>
    </row>
    <row r="803" spans="1:4" x14ac:dyDescent="0.25">
      <c r="A803" s="5">
        <v>2001</v>
      </c>
      <c r="B803" s="10" t="s">
        <v>255</v>
      </c>
      <c r="C803" s="10" t="s">
        <v>239</v>
      </c>
      <c r="D803" s="10">
        <v>0</v>
      </c>
    </row>
    <row r="804" spans="1:4" x14ac:dyDescent="0.25">
      <c r="A804" s="5">
        <v>2001</v>
      </c>
      <c r="B804" s="10" t="s">
        <v>256</v>
      </c>
      <c r="C804" s="10" t="s">
        <v>239</v>
      </c>
      <c r="D804" s="10">
        <v>0</v>
      </c>
    </row>
    <row r="805" spans="1:4" x14ac:dyDescent="0.25">
      <c r="A805" s="5">
        <v>2001</v>
      </c>
      <c r="B805" s="10" t="s">
        <v>257</v>
      </c>
      <c r="C805" s="10" t="s">
        <v>239</v>
      </c>
      <c r="D805" s="10">
        <v>470000</v>
      </c>
    </row>
    <row r="806" spans="1:4" x14ac:dyDescent="0.25">
      <c r="A806" s="5">
        <v>2001</v>
      </c>
      <c r="B806" s="10" t="s">
        <v>258</v>
      </c>
      <c r="C806" s="10" t="s">
        <v>239</v>
      </c>
      <c r="D806" s="10">
        <v>430000</v>
      </c>
    </row>
    <row r="807" spans="1:4" x14ac:dyDescent="0.25">
      <c r="A807" s="5">
        <v>2001</v>
      </c>
      <c r="B807" s="10" t="s">
        <v>259</v>
      </c>
      <c r="C807" s="10" t="s">
        <v>239</v>
      </c>
      <c r="D807" s="10">
        <v>3400000</v>
      </c>
    </row>
    <row r="808" spans="1:4" x14ac:dyDescent="0.25">
      <c r="A808" s="5">
        <v>2001</v>
      </c>
      <c r="B808" s="10" t="s">
        <v>248</v>
      </c>
      <c r="C808" s="10" t="s">
        <v>240</v>
      </c>
      <c r="D808" s="10">
        <v>0</v>
      </c>
    </row>
    <row r="809" spans="1:4" x14ac:dyDescent="0.25">
      <c r="A809" s="5">
        <v>2001</v>
      </c>
      <c r="B809" s="10" t="s">
        <v>249</v>
      </c>
      <c r="C809" s="10" t="s">
        <v>240</v>
      </c>
      <c r="D809" s="10">
        <v>100000</v>
      </c>
    </row>
    <row r="810" spans="1:4" x14ac:dyDescent="0.25">
      <c r="A810" s="5">
        <v>2001</v>
      </c>
      <c r="B810" s="10" t="s">
        <v>250</v>
      </c>
      <c r="C810" s="10" t="s">
        <v>240</v>
      </c>
      <c r="D810" s="10">
        <v>0</v>
      </c>
    </row>
    <row r="811" spans="1:4" x14ac:dyDescent="0.25">
      <c r="A811" s="5">
        <v>2001</v>
      </c>
      <c r="B811" s="10" t="s">
        <v>251</v>
      </c>
      <c r="C811" s="10" t="s">
        <v>240</v>
      </c>
      <c r="D811" s="10">
        <v>0</v>
      </c>
    </row>
    <row r="812" spans="1:4" x14ac:dyDescent="0.25">
      <c r="A812" s="5">
        <v>2001</v>
      </c>
      <c r="B812" s="10" t="s">
        <v>252</v>
      </c>
      <c r="C812" s="10" t="s">
        <v>240</v>
      </c>
      <c r="D812" s="10">
        <v>0</v>
      </c>
    </row>
    <row r="813" spans="1:4" x14ac:dyDescent="0.25">
      <c r="A813" s="5">
        <v>2001</v>
      </c>
      <c r="B813" s="10" t="s">
        <v>253</v>
      </c>
      <c r="C813" s="10" t="s">
        <v>240</v>
      </c>
      <c r="D813" s="10">
        <v>0</v>
      </c>
    </row>
    <row r="814" spans="1:4" x14ac:dyDescent="0.25">
      <c r="A814" s="5">
        <v>2001</v>
      </c>
      <c r="B814" s="10" t="s">
        <v>254</v>
      </c>
      <c r="C814" s="10" t="s">
        <v>240</v>
      </c>
      <c r="D814" s="10">
        <v>0</v>
      </c>
    </row>
    <row r="815" spans="1:4" x14ac:dyDescent="0.25">
      <c r="A815" s="5">
        <v>2001</v>
      </c>
      <c r="B815" s="10" t="s">
        <v>255</v>
      </c>
      <c r="C815" s="10" t="s">
        <v>240</v>
      </c>
      <c r="D815" s="10">
        <v>0</v>
      </c>
    </row>
    <row r="816" spans="1:4" x14ac:dyDescent="0.25">
      <c r="A816" s="5">
        <v>2001</v>
      </c>
      <c r="B816" s="10" t="s">
        <v>256</v>
      </c>
      <c r="C816" s="10" t="s">
        <v>240</v>
      </c>
      <c r="D816" s="10">
        <v>570000</v>
      </c>
    </row>
    <row r="817" spans="1:4" x14ac:dyDescent="0.25">
      <c r="A817" s="5">
        <v>2001</v>
      </c>
      <c r="B817" s="10" t="s">
        <v>257</v>
      </c>
      <c r="C817" s="10" t="s">
        <v>240</v>
      </c>
      <c r="D817" s="10">
        <v>40000</v>
      </c>
    </row>
    <row r="818" spans="1:4" x14ac:dyDescent="0.25">
      <c r="A818" s="5">
        <v>2001</v>
      </c>
      <c r="B818" s="10" t="s">
        <v>258</v>
      </c>
      <c r="C818" s="10" t="s">
        <v>240</v>
      </c>
      <c r="D818" s="10">
        <v>0</v>
      </c>
    </row>
    <row r="819" spans="1:4" x14ac:dyDescent="0.25">
      <c r="A819" s="5">
        <v>2001</v>
      </c>
      <c r="B819" s="10" t="s">
        <v>259</v>
      </c>
      <c r="C819" s="10" t="s">
        <v>240</v>
      </c>
      <c r="D819" s="10">
        <v>0</v>
      </c>
    </row>
    <row r="820" spans="1:4" x14ac:dyDescent="0.25">
      <c r="A820" s="5">
        <v>2001</v>
      </c>
      <c r="B820" s="10" t="s">
        <v>248</v>
      </c>
      <c r="C820" s="10" t="s">
        <v>241</v>
      </c>
      <c r="D820" s="10">
        <v>0</v>
      </c>
    </row>
    <row r="821" spans="1:4" x14ac:dyDescent="0.25">
      <c r="A821" s="5">
        <v>2001</v>
      </c>
      <c r="B821" s="10" t="s">
        <v>249</v>
      </c>
      <c r="C821" s="10" t="s">
        <v>241</v>
      </c>
      <c r="D821" s="10">
        <v>0</v>
      </c>
    </row>
    <row r="822" spans="1:4" x14ac:dyDescent="0.25">
      <c r="A822" s="5">
        <v>2001</v>
      </c>
      <c r="B822" s="10" t="s">
        <v>250</v>
      </c>
      <c r="C822" s="10" t="s">
        <v>241</v>
      </c>
      <c r="D822" s="10">
        <v>0</v>
      </c>
    </row>
    <row r="823" spans="1:4" x14ac:dyDescent="0.25">
      <c r="A823" s="5">
        <v>2001</v>
      </c>
      <c r="B823" s="10" t="s">
        <v>251</v>
      </c>
      <c r="C823" s="10" t="s">
        <v>241</v>
      </c>
      <c r="D823" s="10">
        <v>0</v>
      </c>
    </row>
    <row r="824" spans="1:4" x14ac:dyDescent="0.25">
      <c r="A824" s="5">
        <v>2001</v>
      </c>
      <c r="B824" s="10" t="s">
        <v>252</v>
      </c>
      <c r="C824" s="10" t="s">
        <v>241</v>
      </c>
      <c r="D824" s="10">
        <v>0</v>
      </c>
    </row>
    <row r="825" spans="1:4" x14ac:dyDescent="0.25">
      <c r="A825" s="5">
        <v>2001</v>
      </c>
      <c r="B825" s="10" t="s">
        <v>253</v>
      </c>
      <c r="C825" s="10" t="s">
        <v>241</v>
      </c>
      <c r="D825" s="10">
        <v>0</v>
      </c>
    </row>
    <row r="826" spans="1:4" x14ac:dyDescent="0.25">
      <c r="A826" s="5">
        <v>2001</v>
      </c>
      <c r="B826" s="10" t="s">
        <v>254</v>
      </c>
      <c r="C826" s="10" t="s">
        <v>241</v>
      </c>
      <c r="D826" s="10">
        <v>0</v>
      </c>
    </row>
    <row r="827" spans="1:4" x14ac:dyDescent="0.25">
      <c r="A827" s="5">
        <v>2001</v>
      </c>
      <c r="B827" s="10" t="s">
        <v>255</v>
      </c>
      <c r="C827" s="10" t="s">
        <v>241</v>
      </c>
      <c r="D827" s="10">
        <v>0</v>
      </c>
    </row>
    <row r="828" spans="1:4" x14ac:dyDescent="0.25">
      <c r="A828" s="5">
        <v>2001</v>
      </c>
      <c r="B828" s="10" t="s">
        <v>256</v>
      </c>
      <c r="C828" s="10" t="s">
        <v>241</v>
      </c>
      <c r="D828" s="10">
        <v>0</v>
      </c>
    </row>
    <row r="829" spans="1:4" x14ac:dyDescent="0.25">
      <c r="A829" s="5">
        <v>2001</v>
      </c>
      <c r="B829" s="10" t="s">
        <v>257</v>
      </c>
      <c r="C829" s="10" t="s">
        <v>241</v>
      </c>
      <c r="D829" s="10">
        <v>0</v>
      </c>
    </row>
    <row r="830" spans="1:4" x14ac:dyDescent="0.25">
      <c r="A830" s="5">
        <v>2001</v>
      </c>
      <c r="B830" s="10" t="s">
        <v>258</v>
      </c>
      <c r="C830" s="10" t="s">
        <v>241</v>
      </c>
      <c r="D830" s="10">
        <v>0</v>
      </c>
    </row>
    <row r="831" spans="1:4" x14ac:dyDescent="0.25">
      <c r="A831" s="5">
        <v>2001</v>
      </c>
      <c r="B831" s="10" t="s">
        <v>259</v>
      </c>
      <c r="C831" s="10" t="s">
        <v>241</v>
      </c>
      <c r="D831" s="10">
        <v>0</v>
      </c>
    </row>
    <row r="832" spans="1:4" x14ac:dyDescent="0.25">
      <c r="A832" s="5">
        <v>2001</v>
      </c>
      <c r="B832" s="10" t="s">
        <v>248</v>
      </c>
      <c r="C832" s="10" t="s">
        <v>260</v>
      </c>
      <c r="D832" s="10">
        <v>0</v>
      </c>
    </row>
    <row r="833" spans="1:4" x14ac:dyDescent="0.25">
      <c r="A833" s="5">
        <v>2001</v>
      </c>
      <c r="B833" s="10" t="s">
        <v>249</v>
      </c>
      <c r="C833" s="10" t="s">
        <v>260</v>
      </c>
      <c r="D833" s="10">
        <v>0</v>
      </c>
    </row>
    <row r="834" spans="1:4" x14ac:dyDescent="0.25">
      <c r="A834" s="5">
        <v>2001</v>
      </c>
      <c r="B834" s="10" t="s">
        <v>250</v>
      </c>
      <c r="C834" s="10" t="s">
        <v>260</v>
      </c>
      <c r="D834" s="10">
        <v>0</v>
      </c>
    </row>
    <row r="835" spans="1:4" x14ac:dyDescent="0.25">
      <c r="A835" s="5">
        <v>2001</v>
      </c>
      <c r="B835" s="10" t="s">
        <v>251</v>
      </c>
      <c r="C835" s="10" t="s">
        <v>260</v>
      </c>
      <c r="D835" s="10">
        <v>0</v>
      </c>
    </row>
    <row r="836" spans="1:4" x14ac:dyDescent="0.25">
      <c r="A836" s="5">
        <v>2001</v>
      </c>
      <c r="B836" s="10" t="s">
        <v>252</v>
      </c>
      <c r="C836" s="10" t="s">
        <v>260</v>
      </c>
      <c r="D836" s="10">
        <v>0</v>
      </c>
    </row>
    <row r="837" spans="1:4" x14ac:dyDescent="0.25">
      <c r="A837" s="5">
        <v>2001</v>
      </c>
      <c r="B837" s="10" t="s">
        <v>253</v>
      </c>
      <c r="C837" s="10" t="s">
        <v>260</v>
      </c>
      <c r="D837" s="10">
        <v>0</v>
      </c>
    </row>
    <row r="838" spans="1:4" x14ac:dyDescent="0.25">
      <c r="A838" s="5">
        <v>2001</v>
      </c>
      <c r="B838" s="10" t="s">
        <v>254</v>
      </c>
      <c r="C838" s="10" t="s">
        <v>260</v>
      </c>
      <c r="D838" s="10">
        <v>0</v>
      </c>
    </row>
    <row r="839" spans="1:4" x14ac:dyDescent="0.25">
      <c r="A839" s="5">
        <v>2001</v>
      </c>
      <c r="B839" s="10" t="s">
        <v>255</v>
      </c>
      <c r="C839" s="10" t="s">
        <v>260</v>
      </c>
      <c r="D839" s="10">
        <v>0</v>
      </c>
    </row>
    <row r="840" spans="1:4" x14ac:dyDescent="0.25">
      <c r="A840" s="5">
        <v>2001</v>
      </c>
      <c r="B840" s="10" t="s">
        <v>256</v>
      </c>
      <c r="C840" s="10" t="s">
        <v>260</v>
      </c>
      <c r="D840" s="10">
        <v>0</v>
      </c>
    </row>
    <row r="841" spans="1:4" x14ac:dyDescent="0.25">
      <c r="A841" s="5">
        <v>2001</v>
      </c>
      <c r="B841" s="10" t="s">
        <v>257</v>
      </c>
      <c r="C841" s="10" t="s">
        <v>260</v>
      </c>
      <c r="D841" s="10">
        <v>0</v>
      </c>
    </row>
    <row r="842" spans="1:4" x14ac:dyDescent="0.25">
      <c r="A842" s="5">
        <v>2001</v>
      </c>
      <c r="B842" s="10" t="s">
        <v>258</v>
      </c>
      <c r="C842" s="10" t="s">
        <v>260</v>
      </c>
      <c r="D842" s="10">
        <v>0</v>
      </c>
    </row>
    <row r="843" spans="1:4" x14ac:dyDescent="0.25">
      <c r="A843" s="5">
        <v>2001</v>
      </c>
      <c r="B843" s="10" t="s">
        <v>259</v>
      </c>
      <c r="C843" s="10" t="s">
        <v>260</v>
      </c>
      <c r="D843" s="10">
        <v>0</v>
      </c>
    </row>
    <row r="844" spans="1:4" x14ac:dyDescent="0.25">
      <c r="A844" s="5">
        <v>2001</v>
      </c>
      <c r="B844" s="10" t="s">
        <v>248</v>
      </c>
      <c r="C844" s="10" t="s">
        <v>244</v>
      </c>
      <c r="D844" s="10">
        <v>0</v>
      </c>
    </row>
    <row r="845" spans="1:4" x14ac:dyDescent="0.25">
      <c r="A845" s="5">
        <v>2001</v>
      </c>
      <c r="B845" s="10" t="s">
        <v>249</v>
      </c>
      <c r="C845" s="10" t="s">
        <v>244</v>
      </c>
      <c r="D845" s="10">
        <v>0</v>
      </c>
    </row>
    <row r="846" spans="1:4" x14ac:dyDescent="0.25">
      <c r="A846" s="5">
        <v>2001</v>
      </c>
      <c r="B846" s="10" t="s">
        <v>250</v>
      </c>
      <c r="C846" s="10" t="s">
        <v>244</v>
      </c>
      <c r="D846" s="10">
        <v>0</v>
      </c>
    </row>
    <row r="847" spans="1:4" x14ac:dyDescent="0.25">
      <c r="A847" s="5">
        <v>2001</v>
      </c>
      <c r="B847" s="10" t="s">
        <v>251</v>
      </c>
      <c r="C847" s="10" t="s">
        <v>244</v>
      </c>
      <c r="D847" s="10">
        <v>0</v>
      </c>
    </row>
    <row r="848" spans="1:4" x14ac:dyDescent="0.25">
      <c r="A848" s="5">
        <v>2001</v>
      </c>
      <c r="B848" s="10" t="s">
        <v>252</v>
      </c>
      <c r="C848" s="10" t="s">
        <v>244</v>
      </c>
      <c r="D848" s="10">
        <v>0</v>
      </c>
    </row>
    <row r="849" spans="1:4" x14ac:dyDescent="0.25">
      <c r="A849" s="5">
        <v>2001</v>
      </c>
      <c r="B849" s="10" t="s">
        <v>253</v>
      </c>
      <c r="C849" s="10" t="s">
        <v>244</v>
      </c>
      <c r="D849" s="10">
        <v>0</v>
      </c>
    </row>
    <row r="850" spans="1:4" x14ac:dyDescent="0.25">
      <c r="A850" s="5">
        <v>2001</v>
      </c>
      <c r="B850" s="10" t="s">
        <v>254</v>
      </c>
      <c r="C850" s="10" t="s">
        <v>244</v>
      </c>
      <c r="D850" s="10">
        <v>0</v>
      </c>
    </row>
    <row r="851" spans="1:4" x14ac:dyDescent="0.25">
      <c r="A851" s="5">
        <v>2001</v>
      </c>
      <c r="B851" s="10" t="s">
        <v>255</v>
      </c>
      <c r="C851" s="10" t="s">
        <v>244</v>
      </c>
      <c r="D851" s="10">
        <v>0</v>
      </c>
    </row>
    <row r="852" spans="1:4" x14ac:dyDescent="0.25">
      <c r="A852" s="5">
        <v>2001</v>
      </c>
      <c r="B852" s="10" t="s">
        <v>256</v>
      </c>
      <c r="C852" s="10" t="s">
        <v>244</v>
      </c>
      <c r="D852" s="10">
        <v>0</v>
      </c>
    </row>
    <row r="853" spans="1:4" x14ac:dyDescent="0.25">
      <c r="A853" s="5">
        <v>2001</v>
      </c>
      <c r="B853" s="10" t="s">
        <v>257</v>
      </c>
      <c r="C853" s="10" t="s">
        <v>244</v>
      </c>
      <c r="D853" s="10">
        <v>0</v>
      </c>
    </row>
    <row r="854" spans="1:4" x14ac:dyDescent="0.25">
      <c r="A854" s="5">
        <v>2001</v>
      </c>
      <c r="B854" s="10" t="s">
        <v>258</v>
      </c>
      <c r="C854" s="10" t="s">
        <v>244</v>
      </c>
      <c r="D854" s="10">
        <v>0</v>
      </c>
    </row>
    <row r="855" spans="1:4" x14ac:dyDescent="0.25">
      <c r="A855" s="5">
        <v>2001</v>
      </c>
      <c r="B855" s="10" t="s">
        <v>259</v>
      </c>
      <c r="C855" s="10" t="s">
        <v>244</v>
      </c>
      <c r="D855" s="10">
        <v>0</v>
      </c>
    </row>
    <row r="856" spans="1:4" x14ac:dyDescent="0.25">
      <c r="A856" s="5">
        <v>2001</v>
      </c>
      <c r="B856" s="10" t="s">
        <v>248</v>
      </c>
      <c r="C856" s="10" t="s">
        <v>243</v>
      </c>
      <c r="D856" s="10">
        <v>0</v>
      </c>
    </row>
    <row r="857" spans="1:4" x14ac:dyDescent="0.25">
      <c r="A857" s="5">
        <v>2001</v>
      </c>
      <c r="B857" s="10" t="s">
        <v>249</v>
      </c>
      <c r="C857" s="10" t="s">
        <v>243</v>
      </c>
      <c r="D857" s="10">
        <v>0</v>
      </c>
    </row>
    <row r="858" spans="1:4" x14ac:dyDescent="0.25">
      <c r="A858" s="5">
        <v>2001</v>
      </c>
      <c r="B858" s="10" t="s">
        <v>250</v>
      </c>
      <c r="C858" s="10" t="s">
        <v>243</v>
      </c>
      <c r="D858" s="10">
        <v>0</v>
      </c>
    </row>
    <row r="859" spans="1:4" x14ac:dyDescent="0.25">
      <c r="A859" s="5">
        <v>2001</v>
      </c>
      <c r="B859" s="10" t="s">
        <v>251</v>
      </c>
      <c r="C859" s="10" t="s">
        <v>243</v>
      </c>
      <c r="D859" s="10">
        <v>0</v>
      </c>
    </row>
    <row r="860" spans="1:4" x14ac:dyDescent="0.25">
      <c r="A860" s="5">
        <v>2001</v>
      </c>
      <c r="B860" s="10" t="s">
        <v>252</v>
      </c>
      <c r="C860" s="10" t="s">
        <v>243</v>
      </c>
      <c r="D860" s="10">
        <v>0</v>
      </c>
    </row>
    <row r="861" spans="1:4" x14ac:dyDescent="0.25">
      <c r="A861" s="5">
        <v>2001</v>
      </c>
      <c r="B861" s="10" t="s">
        <v>253</v>
      </c>
      <c r="C861" s="10" t="s">
        <v>243</v>
      </c>
      <c r="D861" s="10">
        <v>1450000</v>
      </c>
    </row>
    <row r="862" spans="1:4" x14ac:dyDescent="0.25">
      <c r="A862" s="5">
        <v>2001</v>
      </c>
      <c r="B862" s="10" t="s">
        <v>254</v>
      </c>
      <c r="C862" s="10" t="s">
        <v>243</v>
      </c>
      <c r="D862" s="10">
        <v>4075000</v>
      </c>
    </row>
    <row r="863" spans="1:4" x14ac:dyDescent="0.25">
      <c r="A863" s="5">
        <v>2001</v>
      </c>
      <c r="B863" s="10" t="s">
        <v>255</v>
      </c>
      <c r="C863" s="10" t="s">
        <v>243</v>
      </c>
      <c r="D863" s="10">
        <v>2300000</v>
      </c>
    </row>
    <row r="864" spans="1:4" x14ac:dyDescent="0.25">
      <c r="A864" s="5">
        <v>2001</v>
      </c>
      <c r="B864" s="10" t="s">
        <v>256</v>
      </c>
      <c r="C864" s="10" t="s">
        <v>243</v>
      </c>
      <c r="D864" s="10">
        <v>250000</v>
      </c>
    </row>
    <row r="865" spans="1:4" x14ac:dyDescent="0.25">
      <c r="A865" s="5">
        <v>2001</v>
      </c>
      <c r="B865" s="10" t="s">
        <v>257</v>
      </c>
      <c r="C865" s="10" t="s">
        <v>243</v>
      </c>
      <c r="D865" s="10">
        <v>0</v>
      </c>
    </row>
    <row r="866" spans="1:4" x14ac:dyDescent="0.25">
      <c r="A866" s="5">
        <v>2001</v>
      </c>
      <c r="B866" s="10" t="s">
        <v>258</v>
      </c>
      <c r="C866" s="10" t="s">
        <v>243</v>
      </c>
      <c r="D866" s="10">
        <v>0</v>
      </c>
    </row>
    <row r="867" spans="1:4" x14ac:dyDescent="0.25">
      <c r="A867" s="5">
        <v>2001</v>
      </c>
      <c r="B867" s="10" t="s">
        <v>259</v>
      </c>
      <c r="C867" s="10" t="s">
        <v>243</v>
      </c>
      <c r="D867" s="10">
        <v>0</v>
      </c>
    </row>
    <row r="868" spans="1:4" x14ac:dyDescent="0.25">
      <c r="A868" s="5">
        <v>2002</v>
      </c>
      <c r="B868" s="10" t="s">
        <v>248</v>
      </c>
      <c r="C868" s="10" t="s">
        <v>236</v>
      </c>
      <c r="D868" s="10">
        <v>0</v>
      </c>
    </row>
    <row r="869" spans="1:4" x14ac:dyDescent="0.25">
      <c r="A869" s="5">
        <v>2002</v>
      </c>
      <c r="B869" s="10" t="s">
        <v>249</v>
      </c>
      <c r="C869" s="10" t="s">
        <v>236</v>
      </c>
      <c r="D869" s="10">
        <v>0</v>
      </c>
    </row>
    <row r="870" spans="1:4" x14ac:dyDescent="0.25">
      <c r="A870" s="5">
        <v>2002</v>
      </c>
      <c r="B870" s="10" t="s">
        <v>250</v>
      </c>
      <c r="C870" s="10" t="s">
        <v>236</v>
      </c>
      <c r="D870" s="10">
        <v>0</v>
      </c>
    </row>
    <row r="871" spans="1:4" x14ac:dyDescent="0.25">
      <c r="A871" s="5">
        <v>2002</v>
      </c>
      <c r="B871" s="10" t="s">
        <v>251</v>
      </c>
      <c r="C871" s="10" t="s">
        <v>236</v>
      </c>
      <c r="D871" s="10">
        <v>0</v>
      </c>
    </row>
    <row r="872" spans="1:4" x14ac:dyDescent="0.25">
      <c r="A872" s="5">
        <v>2002</v>
      </c>
      <c r="B872" s="10" t="s">
        <v>252</v>
      </c>
      <c r="C872" s="10" t="s">
        <v>236</v>
      </c>
      <c r="D872" s="10">
        <v>0</v>
      </c>
    </row>
    <row r="873" spans="1:4" x14ac:dyDescent="0.25">
      <c r="A873" s="5">
        <v>2002</v>
      </c>
      <c r="B873" s="10" t="s">
        <v>253</v>
      </c>
      <c r="C873" s="10" t="s">
        <v>236</v>
      </c>
      <c r="D873" s="10">
        <v>0</v>
      </c>
    </row>
    <row r="874" spans="1:4" x14ac:dyDescent="0.25">
      <c r="A874" s="5">
        <v>2002</v>
      </c>
      <c r="B874" s="10" t="s">
        <v>254</v>
      </c>
      <c r="C874" s="10" t="s">
        <v>236</v>
      </c>
      <c r="D874" s="10">
        <v>0</v>
      </c>
    </row>
    <row r="875" spans="1:4" x14ac:dyDescent="0.25">
      <c r="A875" s="5">
        <v>2002</v>
      </c>
      <c r="B875" s="10" t="s">
        <v>255</v>
      </c>
      <c r="C875" s="10" t="s">
        <v>236</v>
      </c>
      <c r="D875" s="10">
        <v>0</v>
      </c>
    </row>
    <row r="876" spans="1:4" x14ac:dyDescent="0.25">
      <c r="A876" s="5">
        <v>2002</v>
      </c>
      <c r="B876" s="10" t="s">
        <v>256</v>
      </c>
      <c r="C876" s="10" t="s">
        <v>236</v>
      </c>
      <c r="D876" s="10">
        <v>0</v>
      </c>
    </row>
    <row r="877" spans="1:4" x14ac:dyDescent="0.25">
      <c r="A877" s="5">
        <v>2002</v>
      </c>
      <c r="B877" s="10" t="s">
        <v>257</v>
      </c>
      <c r="C877" s="10" t="s">
        <v>236</v>
      </c>
      <c r="D877" s="10">
        <v>0</v>
      </c>
    </row>
    <row r="878" spans="1:4" x14ac:dyDescent="0.25">
      <c r="A878" s="5">
        <v>2002</v>
      </c>
      <c r="B878" s="10" t="s">
        <v>258</v>
      </c>
      <c r="C878" s="10" t="s">
        <v>236</v>
      </c>
      <c r="D878" s="10">
        <v>0</v>
      </c>
    </row>
    <row r="879" spans="1:4" x14ac:dyDescent="0.25">
      <c r="A879" s="5">
        <v>2002</v>
      </c>
      <c r="B879" s="10" t="s">
        <v>259</v>
      </c>
      <c r="C879" s="10" t="s">
        <v>236</v>
      </c>
      <c r="D879" s="10">
        <v>0</v>
      </c>
    </row>
    <row r="880" spans="1:4" x14ac:dyDescent="0.25">
      <c r="A880" s="5">
        <v>2002</v>
      </c>
      <c r="B880" s="10" t="s">
        <v>248</v>
      </c>
      <c r="C880" s="10" t="s">
        <v>237</v>
      </c>
      <c r="D880" s="10">
        <v>1200000</v>
      </c>
    </row>
    <row r="881" spans="1:4" x14ac:dyDescent="0.25">
      <c r="A881" s="5">
        <v>2002</v>
      </c>
      <c r="B881" s="10" t="s">
        <v>249</v>
      </c>
      <c r="C881" s="10" t="s">
        <v>237</v>
      </c>
      <c r="D881" s="10">
        <v>250000</v>
      </c>
    </row>
    <row r="882" spans="1:4" x14ac:dyDescent="0.25">
      <c r="A882" s="5">
        <v>2002</v>
      </c>
      <c r="B882" s="10" t="s">
        <v>250</v>
      </c>
      <c r="C882" s="10" t="s">
        <v>237</v>
      </c>
      <c r="D882" s="10">
        <v>1900000</v>
      </c>
    </row>
    <row r="883" spans="1:4" x14ac:dyDescent="0.25">
      <c r="A883" s="5">
        <v>2002</v>
      </c>
      <c r="B883" s="10" t="s">
        <v>251</v>
      </c>
      <c r="C883" s="10" t="s">
        <v>237</v>
      </c>
      <c r="D883" s="10">
        <v>650000</v>
      </c>
    </row>
    <row r="884" spans="1:4" x14ac:dyDescent="0.25">
      <c r="A884" s="5">
        <v>2002</v>
      </c>
      <c r="B884" s="10" t="s">
        <v>252</v>
      </c>
      <c r="C884" s="10" t="s">
        <v>237</v>
      </c>
      <c r="D884" s="10">
        <v>200000</v>
      </c>
    </row>
    <row r="885" spans="1:4" x14ac:dyDescent="0.25">
      <c r="A885" s="5">
        <v>2002</v>
      </c>
      <c r="B885" s="10" t="s">
        <v>253</v>
      </c>
      <c r="C885" s="10" t="s">
        <v>237</v>
      </c>
      <c r="D885" s="10">
        <v>0</v>
      </c>
    </row>
    <row r="886" spans="1:4" x14ac:dyDescent="0.25">
      <c r="A886" s="5">
        <v>2002</v>
      </c>
      <c r="B886" s="10" t="s">
        <v>254</v>
      </c>
      <c r="C886" s="10" t="s">
        <v>237</v>
      </c>
      <c r="D886" s="10">
        <v>0</v>
      </c>
    </row>
    <row r="887" spans="1:4" x14ac:dyDescent="0.25">
      <c r="A887" s="5">
        <v>2002</v>
      </c>
      <c r="B887" s="10" t="s">
        <v>255</v>
      </c>
      <c r="C887" s="10" t="s">
        <v>237</v>
      </c>
      <c r="D887" s="10">
        <v>0</v>
      </c>
    </row>
    <row r="888" spans="1:4" x14ac:dyDescent="0.25">
      <c r="A888" s="5">
        <v>2002</v>
      </c>
      <c r="B888" s="10" t="s">
        <v>256</v>
      </c>
      <c r="C888" s="10" t="s">
        <v>237</v>
      </c>
      <c r="D888" s="10">
        <v>0</v>
      </c>
    </row>
    <row r="889" spans="1:4" x14ac:dyDescent="0.25">
      <c r="A889" s="5">
        <v>2002</v>
      </c>
      <c r="B889" s="10" t="s">
        <v>257</v>
      </c>
      <c r="C889" s="10" t="s">
        <v>237</v>
      </c>
      <c r="D889" s="10">
        <v>600000</v>
      </c>
    </row>
    <row r="890" spans="1:4" x14ac:dyDescent="0.25">
      <c r="A890" s="5">
        <v>2002</v>
      </c>
      <c r="B890" s="10" t="s">
        <v>258</v>
      </c>
      <c r="C890" s="10" t="s">
        <v>237</v>
      </c>
      <c r="D890" s="10">
        <v>0</v>
      </c>
    </row>
    <row r="891" spans="1:4" x14ac:dyDescent="0.25">
      <c r="A891" s="5">
        <v>2002</v>
      </c>
      <c r="B891" s="10" t="s">
        <v>259</v>
      </c>
      <c r="C891" s="10" t="s">
        <v>237</v>
      </c>
      <c r="D891" s="10">
        <v>200000</v>
      </c>
    </row>
    <row r="892" spans="1:4" x14ac:dyDescent="0.25">
      <c r="A892" s="5">
        <v>2002</v>
      </c>
      <c r="B892" s="10" t="s">
        <v>248</v>
      </c>
      <c r="C892" s="10" t="s">
        <v>238</v>
      </c>
      <c r="D892" s="10">
        <v>0</v>
      </c>
    </row>
    <row r="893" spans="1:4" x14ac:dyDescent="0.25">
      <c r="A893" s="5">
        <v>2002</v>
      </c>
      <c r="B893" s="10" t="s">
        <v>249</v>
      </c>
      <c r="C893" s="10" t="s">
        <v>238</v>
      </c>
      <c r="D893" s="10">
        <v>0</v>
      </c>
    </row>
    <row r="894" spans="1:4" x14ac:dyDescent="0.25">
      <c r="A894" s="5">
        <v>2002</v>
      </c>
      <c r="B894" s="10" t="s">
        <v>250</v>
      </c>
      <c r="C894" s="10" t="s">
        <v>238</v>
      </c>
      <c r="D894" s="10">
        <v>0</v>
      </c>
    </row>
    <row r="895" spans="1:4" x14ac:dyDescent="0.25">
      <c r="A895" s="5">
        <v>2002</v>
      </c>
      <c r="B895" s="10" t="s">
        <v>251</v>
      </c>
      <c r="C895" s="10" t="s">
        <v>238</v>
      </c>
      <c r="D895" s="10">
        <v>0</v>
      </c>
    </row>
    <row r="896" spans="1:4" x14ac:dyDescent="0.25">
      <c r="A896" s="5">
        <v>2002</v>
      </c>
      <c r="B896" s="10" t="s">
        <v>252</v>
      </c>
      <c r="C896" s="10" t="s">
        <v>238</v>
      </c>
      <c r="D896" s="10">
        <v>0</v>
      </c>
    </row>
    <row r="897" spans="1:4" x14ac:dyDescent="0.25">
      <c r="A897" s="5">
        <v>2002</v>
      </c>
      <c r="B897" s="10" t="s">
        <v>253</v>
      </c>
      <c r="C897" s="10" t="s">
        <v>238</v>
      </c>
      <c r="D897" s="10">
        <v>0</v>
      </c>
    </row>
    <row r="898" spans="1:4" x14ac:dyDescent="0.25">
      <c r="A898" s="5">
        <v>2002</v>
      </c>
      <c r="B898" s="10" t="s">
        <v>254</v>
      </c>
      <c r="C898" s="10" t="s">
        <v>238</v>
      </c>
      <c r="D898" s="10">
        <v>0</v>
      </c>
    </row>
    <row r="899" spans="1:4" x14ac:dyDescent="0.25">
      <c r="A899" s="5">
        <v>2002</v>
      </c>
      <c r="B899" s="10" t="s">
        <v>255</v>
      </c>
      <c r="C899" s="10" t="s">
        <v>238</v>
      </c>
      <c r="D899" s="10">
        <v>0</v>
      </c>
    </row>
    <row r="900" spans="1:4" x14ac:dyDescent="0.25">
      <c r="A900" s="5">
        <v>2002</v>
      </c>
      <c r="B900" s="10" t="s">
        <v>256</v>
      </c>
      <c r="C900" s="10" t="s">
        <v>238</v>
      </c>
      <c r="D900" s="10">
        <v>0</v>
      </c>
    </row>
    <row r="901" spans="1:4" x14ac:dyDescent="0.25">
      <c r="A901" s="5">
        <v>2002</v>
      </c>
      <c r="B901" s="10" t="s">
        <v>257</v>
      </c>
      <c r="C901" s="10" t="s">
        <v>238</v>
      </c>
      <c r="D901" s="10">
        <v>0</v>
      </c>
    </row>
    <row r="902" spans="1:4" x14ac:dyDescent="0.25">
      <c r="A902" s="5">
        <v>2002</v>
      </c>
      <c r="B902" s="10" t="s">
        <v>258</v>
      </c>
      <c r="C902" s="10" t="s">
        <v>238</v>
      </c>
      <c r="D902" s="10">
        <v>0</v>
      </c>
    </row>
    <row r="903" spans="1:4" x14ac:dyDescent="0.25">
      <c r="A903" s="5">
        <v>2002</v>
      </c>
      <c r="B903" s="10" t="s">
        <v>259</v>
      </c>
      <c r="C903" s="10" t="s">
        <v>238</v>
      </c>
      <c r="D903" s="10">
        <v>0</v>
      </c>
    </row>
    <row r="904" spans="1:4" x14ac:dyDescent="0.25">
      <c r="A904" s="5">
        <v>2002</v>
      </c>
      <c r="B904" s="10" t="s">
        <v>248</v>
      </c>
      <c r="C904" s="10" t="s">
        <v>239</v>
      </c>
      <c r="D904" s="10">
        <v>1660000</v>
      </c>
    </row>
    <row r="905" spans="1:4" x14ac:dyDescent="0.25">
      <c r="A905" s="5">
        <v>2002</v>
      </c>
      <c r="B905" s="10" t="s">
        <v>249</v>
      </c>
      <c r="C905" s="10" t="s">
        <v>239</v>
      </c>
      <c r="D905" s="10">
        <v>185000</v>
      </c>
    </row>
    <row r="906" spans="1:4" x14ac:dyDescent="0.25">
      <c r="A906" s="5">
        <v>2002</v>
      </c>
      <c r="B906" s="10" t="s">
        <v>250</v>
      </c>
      <c r="C906" s="10" t="s">
        <v>239</v>
      </c>
      <c r="D906" s="10">
        <v>1580000</v>
      </c>
    </row>
    <row r="907" spans="1:4" x14ac:dyDescent="0.25">
      <c r="A907" s="5">
        <v>2002</v>
      </c>
      <c r="B907" s="10" t="s">
        <v>251</v>
      </c>
      <c r="C907" s="10" t="s">
        <v>239</v>
      </c>
      <c r="D907" s="10">
        <v>80000</v>
      </c>
    </row>
    <row r="908" spans="1:4" x14ac:dyDescent="0.25">
      <c r="A908" s="5">
        <v>2002</v>
      </c>
      <c r="B908" s="10" t="s">
        <v>252</v>
      </c>
      <c r="C908" s="10" t="s">
        <v>239</v>
      </c>
      <c r="D908" s="10">
        <v>0</v>
      </c>
    </row>
    <row r="909" spans="1:4" x14ac:dyDescent="0.25">
      <c r="A909" s="5">
        <v>2002</v>
      </c>
      <c r="B909" s="10" t="s">
        <v>253</v>
      </c>
      <c r="C909" s="10" t="s">
        <v>239</v>
      </c>
      <c r="D909" s="10">
        <v>0</v>
      </c>
    </row>
    <row r="910" spans="1:4" x14ac:dyDescent="0.25">
      <c r="A910" s="5">
        <v>2002</v>
      </c>
      <c r="B910" s="10" t="s">
        <v>254</v>
      </c>
      <c r="C910" s="10" t="s">
        <v>239</v>
      </c>
      <c r="D910" s="10">
        <v>0</v>
      </c>
    </row>
    <row r="911" spans="1:4" x14ac:dyDescent="0.25">
      <c r="A911" s="5">
        <v>2002</v>
      </c>
      <c r="B911" s="10" t="s">
        <v>255</v>
      </c>
      <c r="C911" s="10" t="s">
        <v>239</v>
      </c>
      <c r="D911" s="10">
        <v>0</v>
      </c>
    </row>
    <row r="912" spans="1:4" x14ac:dyDescent="0.25">
      <c r="A912" s="5">
        <v>2002</v>
      </c>
      <c r="B912" s="10" t="s">
        <v>256</v>
      </c>
      <c r="C912" s="10" t="s">
        <v>239</v>
      </c>
      <c r="D912" s="10">
        <v>0</v>
      </c>
    </row>
    <row r="913" spans="1:4" x14ac:dyDescent="0.25">
      <c r="A913" s="5">
        <v>2002</v>
      </c>
      <c r="B913" s="10" t="s">
        <v>257</v>
      </c>
      <c r="C913" s="10" t="s">
        <v>239</v>
      </c>
      <c r="D913" s="10">
        <v>1000000</v>
      </c>
    </row>
    <row r="914" spans="1:4" x14ac:dyDescent="0.25">
      <c r="A914" s="5">
        <v>2002</v>
      </c>
      <c r="B914" s="10" t="s">
        <v>258</v>
      </c>
      <c r="C914" s="10" t="s">
        <v>239</v>
      </c>
      <c r="D914" s="10">
        <v>120000</v>
      </c>
    </row>
    <row r="915" spans="1:4" x14ac:dyDescent="0.25">
      <c r="A915" s="5">
        <v>2002</v>
      </c>
      <c r="B915" s="10" t="s">
        <v>259</v>
      </c>
      <c r="C915" s="10" t="s">
        <v>239</v>
      </c>
      <c r="D915" s="10">
        <v>2150000</v>
      </c>
    </row>
    <row r="916" spans="1:4" x14ac:dyDescent="0.25">
      <c r="A916" s="5">
        <v>2002</v>
      </c>
      <c r="B916" s="10" t="s">
        <v>248</v>
      </c>
      <c r="C916" s="10" t="s">
        <v>240</v>
      </c>
      <c r="D916" s="10">
        <v>0</v>
      </c>
    </row>
    <row r="917" spans="1:4" x14ac:dyDescent="0.25">
      <c r="A917" s="5">
        <v>2002</v>
      </c>
      <c r="B917" s="10" t="s">
        <v>249</v>
      </c>
      <c r="C917" s="10" t="s">
        <v>240</v>
      </c>
      <c r="D917" s="10">
        <v>0</v>
      </c>
    </row>
    <row r="918" spans="1:4" x14ac:dyDescent="0.25">
      <c r="A918" s="5">
        <v>2002</v>
      </c>
      <c r="B918" s="10" t="s">
        <v>250</v>
      </c>
      <c r="C918" s="10" t="s">
        <v>240</v>
      </c>
      <c r="D918" s="10">
        <v>0</v>
      </c>
    </row>
    <row r="919" spans="1:4" x14ac:dyDescent="0.25">
      <c r="A919" s="5">
        <v>2002</v>
      </c>
      <c r="B919" s="10" t="s">
        <v>251</v>
      </c>
      <c r="C919" s="10" t="s">
        <v>240</v>
      </c>
      <c r="D919" s="10">
        <v>0</v>
      </c>
    </row>
    <row r="920" spans="1:4" x14ac:dyDescent="0.25">
      <c r="A920" s="5">
        <v>2002</v>
      </c>
      <c r="B920" s="10" t="s">
        <v>252</v>
      </c>
      <c r="C920" s="10" t="s">
        <v>240</v>
      </c>
      <c r="D920" s="10">
        <v>0</v>
      </c>
    </row>
    <row r="921" spans="1:4" x14ac:dyDescent="0.25">
      <c r="A921" s="5">
        <v>2002</v>
      </c>
      <c r="B921" s="10" t="s">
        <v>253</v>
      </c>
      <c r="C921" s="10" t="s">
        <v>240</v>
      </c>
      <c r="D921" s="10">
        <v>0</v>
      </c>
    </row>
    <row r="922" spans="1:4" x14ac:dyDescent="0.25">
      <c r="A922" s="5">
        <v>2002</v>
      </c>
      <c r="B922" s="10" t="s">
        <v>254</v>
      </c>
      <c r="C922" s="10" t="s">
        <v>240</v>
      </c>
      <c r="D922" s="10">
        <v>0</v>
      </c>
    </row>
    <row r="923" spans="1:4" x14ac:dyDescent="0.25">
      <c r="A923" s="5">
        <v>2002</v>
      </c>
      <c r="B923" s="10" t="s">
        <v>255</v>
      </c>
      <c r="C923" s="10" t="s">
        <v>240</v>
      </c>
      <c r="D923" s="10">
        <v>0</v>
      </c>
    </row>
    <row r="924" spans="1:4" x14ac:dyDescent="0.25">
      <c r="A924" s="5">
        <v>2002</v>
      </c>
      <c r="B924" s="10" t="s">
        <v>256</v>
      </c>
      <c r="C924" s="10" t="s">
        <v>240</v>
      </c>
      <c r="D924" s="10">
        <v>0</v>
      </c>
    </row>
    <row r="925" spans="1:4" x14ac:dyDescent="0.25">
      <c r="A925" s="5">
        <v>2002</v>
      </c>
      <c r="B925" s="10" t="s">
        <v>257</v>
      </c>
      <c r="C925" s="10" t="s">
        <v>240</v>
      </c>
      <c r="D925" s="10">
        <v>0</v>
      </c>
    </row>
    <row r="926" spans="1:4" x14ac:dyDescent="0.25">
      <c r="A926" s="5">
        <v>2002</v>
      </c>
      <c r="B926" s="10" t="s">
        <v>258</v>
      </c>
      <c r="C926" s="10" t="s">
        <v>240</v>
      </c>
      <c r="D926" s="10">
        <v>0</v>
      </c>
    </row>
    <row r="927" spans="1:4" x14ac:dyDescent="0.25">
      <c r="A927" s="5">
        <v>2002</v>
      </c>
      <c r="B927" s="10" t="s">
        <v>259</v>
      </c>
      <c r="C927" s="10" t="s">
        <v>240</v>
      </c>
      <c r="D927" s="10">
        <v>0</v>
      </c>
    </row>
    <row r="928" spans="1:4" x14ac:dyDescent="0.25">
      <c r="A928" s="5">
        <v>2002</v>
      </c>
      <c r="B928" s="10" t="s">
        <v>248</v>
      </c>
      <c r="C928" s="10" t="s">
        <v>241</v>
      </c>
      <c r="D928" s="10">
        <v>0</v>
      </c>
    </row>
    <row r="929" spans="1:4" x14ac:dyDescent="0.25">
      <c r="A929" s="5">
        <v>2002</v>
      </c>
      <c r="B929" s="10" t="s">
        <v>249</v>
      </c>
      <c r="C929" s="10" t="s">
        <v>241</v>
      </c>
      <c r="D929" s="10">
        <v>0</v>
      </c>
    </row>
    <row r="930" spans="1:4" x14ac:dyDescent="0.25">
      <c r="A930" s="5">
        <v>2002</v>
      </c>
      <c r="B930" s="10" t="s">
        <v>250</v>
      </c>
      <c r="C930" s="10" t="s">
        <v>241</v>
      </c>
      <c r="D930" s="10">
        <v>0</v>
      </c>
    </row>
    <row r="931" spans="1:4" x14ac:dyDescent="0.25">
      <c r="A931" s="5">
        <v>2002</v>
      </c>
      <c r="B931" s="10" t="s">
        <v>251</v>
      </c>
      <c r="C931" s="10" t="s">
        <v>241</v>
      </c>
      <c r="D931" s="10">
        <v>0</v>
      </c>
    </row>
    <row r="932" spans="1:4" x14ac:dyDescent="0.25">
      <c r="A932" s="5">
        <v>2002</v>
      </c>
      <c r="B932" s="10" t="s">
        <v>252</v>
      </c>
      <c r="C932" s="10" t="s">
        <v>241</v>
      </c>
      <c r="D932" s="10">
        <v>0</v>
      </c>
    </row>
    <row r="933" spans="1:4" x14ac:dyDescent="0.25">
      <c r="A933" s="5">
        <v>2002</v>
      </c>
      <c r="B933" s="10" t="s">
        <v>253</v>
      </c>
      <c r="C933" s="10" t="s">
        <v>241</v>
      </c>
      <c r="D933" s="10">
        <v>0</v>
      </c>
    </row>
    <row r="934" spans="1:4" x14ac:dyDescent="0.25">
      <c r="A934" s="5">
        <v>2002</v>
      </c>
      <c r="B934" s="10" t="s">
        <v>254</v>
      </c>
      <c r="C934" s="10" t="s">
        <v>241</v>
      </c>
      <c r="D934" s="10">
        <v>0</v>
      </c>
    </row>
    <row r="935" spans="1:4" x14ac:dyDescent="0.25">
      <c r="A935" s="5">
        <v>2002</v>
      </c>
      <c r="B935" s="10" t="s">
        <v>255</v>
      </c>
      <c r="C935" s="10" t="s">
        <v>241</v>
      </c>
      <c r="D935" s="10">
        <v>0</v>
      </c>
    </row>
    <row r="936" spans="1:4" x14ac:dyDescent="0.25">
      <c r="A936" s="5">
        <v>2002</v>
      </c>
      <c r="B936" s="10" t="s">
        <v>256</v>
      </c>
      <c r="C936" s="10" t="s">
        <v>241</v>
      </c>
      <c r="D936" s="10">
        <v>0</v>
      </c>
    </row>
    <row r="937" spans="1:4" x14ac:dyDescent="0.25">
      <c r="A937" s="5">
        <v>2002</v>
      </c>
      <c r="B937" s="10" t="s">
        <v>257</v>
      </c>
      <c r="C937" s="10" t="s">
        <v>241</v>
      </c>
      <c r="D937" s="10">
        <v>0</v>
      </c>
    </row>
    <row r="938" spans="1:4" x14ac:dyDescent="0.25">
      <c r="A938" s="5">
        <v>2002</v>
      </c>
      <c r="B938" s="10" t="s">
        <v>258</v>
      </c>
      <c r="C938" s="10" t="s">
        <v>241</v>
      </c>
      <c r="D938" s="10">
        <v>0</v>
      </c>
    </row>
    <row r="939" spans="1:4" x14ac:dyDescent="0.25">
      <c r="A939" s="5">
        <v>2002</v>
      </c>
      <c r="B939" s="10" t="s">
        <v>259</v>
      </c>
      <c r="C939" s="10" t="s">
        <v>241</v>
      </c>
      <c r="D939" s="10">
        <v>0</v>
      </c>
    </row>
    <row r="940" spans="1:4" x14ac:dyDescent="0.25">
      <c r="A940" s="5">
        <v>2002</v>
      </c>
      <c r="B940" s="10" t="s">
        <v>248</v>
      </c>
      <c r="C940" s="10" t="s">
        <v>260</v>
      </c>
      <c r="D940" s="10">
        <v>0</v>
      </c>
    </row>
    <row r="941" spans="1:4" x14ac:dyDescent="0.25">
      <c r="A941" s="5">
        <v>2002</v>
      </c>
      <c r="B941" s="10" t="s">
        <v>249</v>
      </c>
      <c r="C941" s="10" t="s">
        <v>260</v>
      </c>
      <c r="D941" s="10">
        <v>0</v>
      </c>
    </row>
    <row r="942" spans="1:4" x14ac:dyDescent="0.25">
      <c r="A942" s="5">
        <v>2002</v>
      </c>
      <c r="B942" s="10" t="s">
        <v>250</v>
      </c>
      <c r="C942" s="10" t="s">
        <v>260</v>
      </c>
      <c r="D942" s="10">
        <v>0</v>
      </c>
    </row>
    <row r="943" spans="1:4" x14ac:dyDescent="0.25">
      <c r="A943" s="5">
        <v>2002</v>
      </c>
      <c r="B943" s="10" t="s">
        <v>251</v>
      </c>
      <c r="C943" s="10" t="s">
        <v>260</v>
      </c>
      <c r="D943" s="10">
        <v>0</v>
      </c>
    </row>
    <row r="944" spans="1:4" x14ac:dyDescent="0.25">
      <c r="A944" s="5">
        <v>2002</v>
      </c>
      <c r="B944" s="10" t="s">
        <v>252</v>
      </c>
      <c r="C944" s="10" t="s">
        <v>260</v>
      </c>
      <c r="D944" s="10">
        <v>0</v>
      </c>
    </row>
    <row r="945" spans="1:4" x14ac:dyDescent="0.25">
      <c r="A945" s="5">
        <v>2002</v>
      </c>
      <c r="B945" s="10" t="s">
        <v>253</v>
      </c>
      <c r="C945" s="10" t="s">
        <v>260</v>
      </c>
      <c r="D945" s="10">
        <v>0</v>
      </c>
    </row>
    <row r="946" spans="1:4" x14ac:dyDescent="0.25">
      <c r="A946" s="5">
        <v>2002</v>
      </c>
      <c r="B946" s="10" t="s">
        <v>254</v>
      </c>
      <c r="C946" s="10" t="s">
        <v>260</v>
      </c>
      <c r="D946" s="10">
        <v>0</v>
      </c>
    </row>
    <row r="947" spans="1:4" x14ac:dyDescent="0.25">
      <c r="A947" s="5">
        <v>2002</v>
      </c>
      <c r="B947" s="10" t="s">
        <v>255</v>
      </c>
      <c r="C947" s="10" t="s">
        <v>260</v>
      </c>
      <c r="D947" s="10">
        <v>0</v>
      </c>
    </row>
    <row r="948" spans="1:4" x14ac:dyDescent="0.25">
      <c r="A948" s="5">
        <v>2002</v>
      </c>
      <c r="B948" s="10" t="s">
        <v>256</v>
      </c>
      <c r="C948" s="10" t="s">
        <v>260</v>
      </c>
      <c r="D948" s="10">
        <v>0</v>
      </c>
    </row>
    <row r="949" spans="1:4" x14ac:dyDescent="0.25">
      <c r="A949" s="5">
        <v>2002</v>
      </c>
      <c r="B949" s="10" t="s">
        <v>257</v>
      </c>
      <c r="C949" s="10" t="s">
        <v>260</v>
      </c>
      <c r="D949" s="10">
        <v>0</v>
      </c>
    </row>
    <row r="950" spans="1:4" x14ac:dyDescent="0.25">
      <c r="A950" s="5">
        <v>2002</v>
      </c>
      <c r="B950" s="10" t="s">
        <v>258</v>
      </c>
      <c r="C950" s="10" t="s">
        <v>260</v>
      </c>
      <c r="D950" s="10">
        <v>0</v>
      </c>
    </row>
    <row r="951" spans="1:4" x14ac:dyDescent="0.25">
      <c r="A951" s="5">
        <v>2002</v>
      </c>
      <c r="B951" s="10" t="s">
        <v>259</v>
      </c>
      <c r="C951" s="10" t="s">
        <v>260</v>
      </c>
      <c r="D951" s="10">
        <v>0</v>
      </c>
    </row>
    <row r="952" spans="1:4" x14ac:dyDescent="0.25">
      <c r="A952" s="5">
        <v>2002</v>
      </c>
      <c r="B952" s="10" t="s">
        <v>248</v>
      </c>
      <c r="C952" s="10" t="s">
        <v>244</v>
      </c>
      <c r="D952" s="10">
        <v>0</v>
      </c>
    </row>
    <row r="953" spans="1:4" x14ac:dyDescent="0.25">
      <c r="A953" s="5">
        <v>2002</v>
      </c>
      <c r="B953" s="10" t="s">
        <v>249</v>
      </c>
      <c r="C953" s="10" t="s">
        <v>244</v>
      </c>
      <c r="D953" s="10">
        <v>0</v>
      </c>
    </row>
    <row r="954" spans="1:4" x14ac:dyDescent="0.25">
      <c r="A954" s="5">
        <v>2002</v>
      </c>
      <c r="B954" s="10" t="s">
        <v>250</v>
      </c>
      <c r="C954" s="10" t="s">
        <v>244</v>
      </c>
      <c r="D954" s="10">
        <v>0</v>
      </c>
    </row>
    <row r="955" spans="1:4" x14ac:dyDescent="0.25">
      <c r="A955" s="5">
        <v>2002</v>
      </c>
      <c r="B955" s="10" t="s">
        <v>251</v>
      </c>
      <c r="C955" s="10" t="s">
        <v>244</v>
      </c>
      <c r="D955" s="10">
        <v>1000000</v>
      </c>
    </row>
    <row r="956" spans="1:4" x14ac:dyDescent="0.25">
      <c r="A956" s="5">
        <v>2002</v>
      </c>
      <c r="B956" s="10" t="s">
        <v>252</v>
      </c>
      <c r="C956" s="10" t="s">
        <v>244</v>
      </c>
      <c r="D956" s="10">
        <v>200000</v>
      </c>
    </row>
    <row r="957" spans="1:4" x14ac:dyDescent="0.25">
      <c r="A957" s="5">
        <v>2002</v>
      </c>
      <c r="B957" s="10" t="s">
        <v>253</v>
      </c>
      <c r="C957" s="10" t="s">
        <v>244</v>
      </c>
      <c r="D957" s="10">
        <v>300000</v>
      </c>
    </row>
    <row r="958" spans="1:4" x14ac:dyDescent="0.25">
      <c r="A958" s="5">
        <v>2002</v>
      </c>
      <c r="B958" s="10" t="s">
        <v>254</v>
      </c>
      <c r="C958" s="10" t="s">
        <v>244</v>
      </c>
      <c r="D958" s="10">
        <v>0</v>
      </c>
    </row>
    <row r="959" spans="1:4" x14ac:dyDescent="0.25">
      <c r="A959" s="5">
        <v>2002</v>
      </c>
      <c r="B959" s="10" t="s">
        <v>255</v>
      </c>
      <c r="C959" s="10" t="s">
        <v>244</v>
      </c>
      <c r="D959" s="10">
        <v>0</v>
      </c>
    </row>
    <row r="960" spans="1:4" x14ac:dyDescent="0.25">
      <c r="A960" s="5">
        <v>2002</v>
      </c>
      <c r="B960" s="10" t="s">
        <v>256</v>
      </c>
      <c r="C960" s="10" t="s">
        <v>244</v>
      </c>
      <c r="D960" s="10">
        <v>100000</v>
      </c>
    </row>
    <row r="961" spans="1:4" x14ac:dyDescent="0.25">
      <c r="A961" s="5">
        <v>2002</v>
      </c>
      <c r="B961" s="10" t="s">
        <v>257</v>
      </c>
      <c r="C961" s="10" t="s">
        <v>244</v>
      </c>
      <c r="D961" s="10">
        <v>0</v>
      </c>
    </row>
    <row r="962" spans="1:4" x14ac:dyDescent="0.25">
      <c r="A962" s="5">
        <v>2002</v>
      </c>
      <c r="B962" s="10" t="s">
        <v>258</v>
      </c>
      <c r="C962" s="10" t="s">
        <v>244</v>
      </c>
      <c r="D962" s="10">
        <v>0</v>
      </c>
    </row>
    <row r="963" spans="1:4" x14ac:dyDescent="0.25">
      <c r="A963" s="5">
        <v>2002</v>
      </c>
      <c r="B963" s="10" t="s">
        <v>259</v>
      </c>
      <c r="C963" s="10" t="s">
        <v>244</v>
      </c>
      <c r="D963" s="10">
        <v>100000</v>
      </c>
    </row>
    <row r="964" spans="1:4" x14ac:dyDescent="0.25">
      <c r="A964" s="5">
        <v>2002</v>
      </c>
      <c r="B964" s="10" t="s">
        <v>248</v>
      </c>
      <c r="C964" s="10" t="s">
        <v>243</v>
      </c>
      <c r="D964" s="10">
        <v>0</v>
      </c>
    </row>
    <row r="965" spans="1:4" x14ac:dyDescent="0.25">
      <c r="A965" s="5">
        <v>2002</v>
      </c>
      <c r="B965" s="10" t="s">
        <v>249</v>
      </c>
      <c r="C965" s="10" t="s">
        <v>243</v>
      </c>
      <c r="D965" s="10">
        <v>0</v>
      </c>
    </row>
    <row r="966" spans="1:4" x14ac:dyDescent="0.25">
      <c r="A966" s="5">
        <v>2002</v>
      </c>
      <c r="B966" s="10" t="s">
        <v>250</v>
      </c>
      <c r="C966" s="10" t="s">
        <v>243</v>
      </c>
      <c r="D966" s="10">
        <v>0</v>
      </c>
    </row>
    <row r="967" spans="1:4" x14ac:dyDescent="0.25">
      <c r="A967" s="5">
        <v>2002</v>
      </c>
      <c r="B967" s="10" t="s">
        <v>251</v>
      </c>
      <c r="C967" s="10" t="s">
        <v>243</v>
      </c>
      <c r="D967" s="10">
        <v>0</v>
      </c>
    </row>
    <row r="968" spans="1:4" x14ac:dyDescent="0.25">
      <c r="A968" s="5">
        <v>2002</v>
      </c>
      <c r="B968" s="10" t="s">
        <v>252</v>
      </c>
      <c r="C968" s="10" t="s">
        <v>243</v>
      </c>
      <c r="D968" s="10">
        <v>0</v>
      </c>
    </row>
    <row r="969" spans="1:4" x14ac:dyDescent="0.25">
      <c r="A969" s="5">
        <v>2002</v>
      </c>
      <c r="B969" s="10" t="s">
        <v>253</v>
      </c>
      <c r="C969" s="10" t="s">
        <v>243</v>
      </c>
      <c r="D969" s="10">
        <v>1000000</v>
      </c>
    </row>
    <row r="970" spans="1:4" x14ac:dyDescent="0.25">
      <c r="A970" s="5">
        <v>2002</v>
      </c>
      <c r="B970" s="10" t="s">
        <v>254</v>
      </c>
      <c r="C970" s="10" t="s">
        <v>243</v>
      </c>
      <c r="D970" s="10">
        <v>3300000</v>
      </c>
    </row>
    <row r="971" spans="1:4" x14ac:dyDescent="0.25">
      <c r="A971" s="5">
        <v>2002</v>
      </c>
      <c r="B971" s="10" t="s">
        <v>255</v>
      </c>
      <c r="C971" s="10" t="s">
        <v>243</v>
      </c>
      <c r="D971" s="10">
        <v>2750000</v>
      </c>
    </row>
    <row r="972" spans="1:4" x14ac:dyDescent="0.25">
      <c r="A972" s="5">
        <v>2002</v>
      </c>
      <c r="B972" s="10" t="s">
        <v>256</v>
      </c>
      <c r="C972" s="10" t="s">
        <v>243</v>
      </c>
      <c r="D972" s="10">
        <v>700000</v>
      </c>
    </row>
    <row r="973" spans="1:4" x14ac:dyDescent="0.25">
      <c r="A973" s="5">
        <v>2002</v>
      </c>
      <c r="B973" s="10" t="s">
        <v>257</v>
      </c>
      <c r="C973" s="10" t="s">
        <v>243</v>
      </c>
      <c r="D973" s="10">
        <v>0</v>
      </c>
    </row>
    <row r="974" spans="1:4" x14ac:dyDescent="0.25">
      <c r="A974" s="5">
        <v>2002</v>
      </c>
      <c r="B974" s="10" t="s">
        <v>258</v>
      </c>
      <c r="C974" s="10" t="s">
        <v>243</v>
      </c>
      <c r="D974" s="10">
        <v>0</v>
      </c>
    </row>
    <row r="975" spans="1:4" x14ac:dyDescent="0.25">
      <c r="A975" s="5">
        <v>2002</v>
      </c>
      <c r="B975" s="10" t="s">
        <v>259</v>
      </c>
      <c r="C975" s="10" t="s">
        <v>243</v>
      </c>
      <c r="D975" s="10">
        <v>0</v>
      </c>
    </row>
    <row r="976" spans="1:4" x14ac:dyDescent="0.25">
      <c r="A976" s="5">
        <v>2003</v>
      </c>
      <c r="B976" s="10" t="s">
        <v>248</v>
      </c>
      <c r="C976" s="10" t="s">
        <v>236</v>
      </c>
      <c r="D976" s="10">
        <v>0</v>
      </c>
    </row>
    <row r="977" spans="1:4" x14ac:dyDescent="0.25">
      <c r="A977" s="5">
        <v>2003</v>
      </c>
      <c r="B977" s="10" t="s">
        <v>249</v>
      </c>
      <c r="C977" s="10" t="s">
        <v>236</v>
      </c>
      <c r="D977" s="10">
        <v>0</v>
      </c>
    </row>
    <row r="978" spans="1:4" x14ac:dyDescent="0.25">
      <c r="A978" s="5">
        <v>2003</v>
      </c>
      <c r="B978" s="10" t="s">
        <v>250</v>
      </c>
      <c r="C978" s="10" t="s">
        <v>236</v>
      </c>
      <c r="D978" s="10">
        <v>0</v>
      </c>
    </row>
    <row r="979" spans="1:4" x14ac:dyDescent="0.25">
      <c r="A979" s="5">
        <v>2003</v>
      </c>
      <c r="B979" s="10" t="s">
        <v>251</v>
      </c>
      <c r="C979" s="10" t="s">
        <v>236</v>
      </c>
      <c r="D979" s="10">
        <v>0</v>
      </c>
    </row>
    <row r="980" spans="1:4" x14ac:dyDescent="0.25">
      <c r="A980" s="5">
        <v>2003</v>
      </c>
      <c r="B980" s="10" t="s">
        <v>252</v>
      </c>
      <c r="C980" s="10" t="s">
        <v>236</v>
      </c>
      <c r="D980" s="10">
        <v>0</v>
      </c>
    </row>
    <row r="981" spans="1:4" x14ac:dyDescent="0.25">
      <c r="A981" s="5">
        <v>2003</v>
      </c>
      <c r="B981" s="10" t="s">
        <v>253</v>
      </c>
      <c r="C981" s="10" t="s">
        <v>236</v>
      </c>
      <c r="D981" s="10">
        <v>0</v>
      </c>
    </row>
    <row r="982" spans="1:4" x14ac:dyDescent="0.25">
      <c r="A982" s="5">
        <v>2003</v>
      </c>
      <c r="B982" s="10" t="s">
        <v>254</v>
      </c>
      <c r="C982" s="10" t="s">
        <v>236</v>
      </c>
      <c r="D982" s="10">
        <v>0</v>
      </c>
    </row>
    <row r="983" spans="1:4" x14ac:dyDescent="0.25">
      <c r="A983" s="5">
        <v>2003</v>
      </c>
      <c r="B983" s="10" t="s">
        <v>255</v>
      </c>
      <c r="C983" s="10" t="s">
        <v>236</v>
      </c>
      <c r="D983" s="10">
        <v>0</v>
      </c>
    </row>
    <row r="984" spans="1:4" x14ac:dyDescent="0.25">
      <c r="A984" s="5">
        <v>2003</v>
      </c>
      <c r="B984" s="10" t="s">
        <v>256</v>
      </c>
      <c r="C984" s="10" t="s">
        <v>236</v>
      </c>
      <c r="D984" s="10">
        <v>0</v>
      </c>
    </row>
    <row r="985" spans="1:4" x14ac:dyDescent="0.25">
      <c r="A985" s="5">
        <v>2003</v>
      </c>
      <c r="B985" s="10" t="s">
        <v>257</v>
      </c>
      <c r="C985" s="10" t="s">
        <v>236</v>
      </c>
      <c r="D985" s="10">
        <v>0</v>
      </c>
    </row>
    <row r="986" spans="1:4" x14ac:dyDescent="0.25">
      <c r="A986" s="5">
        <v>2003</v>
      </c>
      <c r="B986" s="10" t="s">
        <v>258</v>
      </c>
      <c r="C986" s="10" t="s">
        <v>236</v>
      </c>
      <c r="D986" s="10">
        <v>0</v>
      </c>
    </row>
    <row r="987" spans="1:4" x14ac:dyDescent="0.25">
      <c r="A987" s="5">
        <v>2003</v>
      </c>
      <c r="B987" s="10" t="s">
        <v>259</v>
      </c>
      <c r="C987" s="10" t="s">
        <v>236</v>
      </c>
      <c r="D987" s="10">
        <v>0</v>
      </c>
    </row>
    <row r="988" spans="1:4" x14ac:dyDescent="0.25">
      <c r="A988" s="5">
        <v>2003</v>
      </c>
      <c r="B988" s="10" t="s">
        <v>248</v>
      </c>
      <c r="C988" s="10" t="s">
        <v>237</v>
      </c>
      <c r="D988" s="10">
        <v>600000</v>
      </c>
    </row>
    <row r="989" spans="1:4" x14ac:dyDescent="0.25">
      <c r="A989" s="5">
        <v>2003</v>
      </c>
      <c r="B989" s="10" t="s">
        <v>249</v>
      </c>
      <c r="C989" s="10" t="s">
        <v>237</v>
      </c>
      <c r="D989" s="10">
        <v>400000</v>
      </c>
    </row>
    <row r="990" spans="1:4" x14ac:dyDescent="0.25">
      <c r="A990" s="5">
        <v>2003</v>
      </c>
      <c r="B990" s="10" t="s">
        <v>250</v>
      </c>
      <c r="C990" s="10" t="s">
        <v>237</v>
      </c>
      <c r="D990" s="10">
        <v>1385000</v>
      </c>
    </row>
    <row r="991" spans="1:4" x14ac:dyDescent="0.25">
      <c r="A991" s="5">
        <v>2003</v>
      </c>
      <c r="B991" s="10" t="s">
        <v>251</v>
      </c>
      <c r="C991" s="10" t="s">
        <v>237</v>
      </c>
      <c r="D991" s="10">
        <v>685000</v>
      </c>
    </row>
    <row r="992" spans="1:4" x14ac:dyDescent="0.25">
      <c r="A992" s="5">
        <v>2003</v>
      </c>
      <c r="B992" s="10" t="s">
        <v>252</v>
      </c>
      <c r="C992" s="10" t="s">
        <v>237</v>
      </c>
      <c r="D992" s="10">
        <v>900000</v>
      </c>
    </row>
    <row r="993" spans="1:4" x14ac:dyDescent="0.25">
      <c r="A993" s="5">
        <v>2003</v>
      </c>
      <c r="B993" s="10" t="s">
        <v>253</v>
      </c>
      <c r="C993" s="10" t="s">
        <v>237</v>
      </c>
      <c r="D993" s="10">
        <v>200000</v>
      </c>
    </row>
    <row r="994" spans="1:4" x14ac:dyDescent="0.25">
      <c r="A994" s="5">
        <v>2003</v>
      </c>
      <c r="B994" s="10" t="s">
        <v>254</v>
      </c>
      <c r="C994" s="10" t="s">
        <v>237</v>
      </c>
      <c r="D994" s="10">
        <v>0</v>
      </c>
    </row>
    <row r="995" spans="1:4" x14ac:dyDescent="0.25">
      <c r="A995" s="5">
        <v>2003</v>
      </c>
      <c r="B995" s="10" t="s">
        <v>255</v>
      </c>
      <c r="C995" s="10" t="s">
        <v>237</v>
      </c>
      <c r="D995" s="10">
        <v>0</v>
      </c>
    </row>
    <row r="996" spans="1:4" x14ac:dyDescent="0.25">
      <c r="A996" s="5">
        <v>2003</v>
      </c>
      <c r="B996" s="10" t="s">
        <v>256</v>
      </c>
      <c r="C996" s="10" t="s">
        <v>237</v>
      </c>
      <c r="D996" s="10">
        <v>0</v>
      </c>
    </row>
    <row r="997" spans="1:4" x14ac:dyDescent="0.25">
      <c r="A997" s="5">
        <v>2003</v>
      </c>
      <c r="B997" s="10" t="s">
        <v>257</v>
      </c>
      <c r="C997" s="10" t="s">
        <v>237</v>
      </c>
      <c r="D997" s="10">
        <v>300000</v>
      </c>
    </row>
    <row r="998" spans="1:4" x14ac:dyDescent="0.25">
      <c r="A998" s="5">
        <v>2003</v>
      </c>
      <c r="B998" s="10" t="s">
        <v>258</v>
      </c>
      <c r="C998" s="10" t="s">
        <v>237</v>
      </c>
      <c r="D998" s="10">
        <v>0</v>
      </c>
    </row>
    <row r="999" spans="1:4" x14ac:dyDescent="0.25">
      <c r="A999" s="5">
        <v>2003</v>
      </c>
      <c r="B999" s="10" t="s">
        <v>259</v>
      </c>
      <c r="C999" s="10" t="s">
        <v>237</v>
      </c>
      <c r="D999" s="10">
        <v>800000</v>
      </c>
    </row>
    <row r="1000" spans="1:4" x14ac:dyDescent="0.25">
      <c r="A1000" s="5">
        <v>2003</v>
      </c>
      <c r="B1000" s="10" t="s">
        <v>248</v>
      </c>
      <c r="C1000" s="10" t="s">
        <v>238</v>
      </c>
      <c r="D1000" s="10">
        <v>0</v>
      </c>
    </row>
    <row r="1001" spans="1:4" x14ac:dyDescent="0.25">
      <c r="A1001" s="5">
        <v>2003</v>
      </c>
      <c r="B1001" s="10" t="s">
        <v>249</v>
      </c>
      <c r="C1001" s="10" t="s">
        <v>238</v>
      </c>
      <c r="D1001" s="10">
        <v>0</v>
      </c>
    </row>
    <row r="1002" spans="1:4" x14ac:dyDescent="0.25">
      <c r="A1002" s="5">
        <v>2003</v>
      </c>
      <c r="B1002" s="10" t="s">
        <v>250</v>
      </c>
      <c r="C1002" s="10" t="s">
        <v>238</v>
      </c>
      <c r="D1002" s="10">
        <v>0</v>
      </c>
    </row>
    <row r="1003" spans="1:4" x14ac:dyDescent="0.25">
      <c r="A1003" s="5">
        <v>2003</v>
      </c>
      <c r="B1003" s="10" t="s">
        <v>251</v>
      </c>
      <c r="C1003" s="10" t="s">
        <v>238</v>
      </c>
      <c r="D1003" s="10">
        <v>0</v>
      </c>
    </row>
    <row r="1004" spans="1:4" x14ac:dyDescent="0.25">
      <c r="A1004" s="5">
        <v>2003</v>
      </c>
      <c r="B1004" s="10" t="s">
        <v>252</v>
      </c>
      <c r="C1004" s="10" t="s">
        <v>238</v>
      </c>
      <c r="D1004" s="10">
        <v>0</v>
      </c>
    </row>
    <row r="1005" spans="1:4" x14ac:dyDescent="0.25">
      <c r="A1005" s="5">
        <v>2003</v>
      </c>
      <c r="B1005" s="10" t="s">
        <v>253</v>
      </c>
      <c r="C1005" s="10" t="s">
        <v>238</v>
      </c>
      <c r="D1005" s="10">
        <v>0</v>
      </c>
    </row>
    <row r="1006" spans="1:4" x14ac:dyDescent="0.25">
      <c r="A1006" s="5">
        <v>2003</v>
      </c>
      <c r="B1006" s="10" t="s">
        <v>254</v>
      </c>
      <c r="C1006" s="10" t="s">
        <v>238</v>
      </c>
      <c r="D1006" s="10">
        <v>250000</v>
      </c>
    </row>
    <row r="1007" spans="1:4" x14ac:dyDescent="0.25">
      <c r="A1007" s="5">
        <v>2003</v>
      </c>
      <c r="B1007" s="10" t="s">
        <v>255</v>
      </c>
      <c r="C1007" s="10" t="s">
        <v>238</v>
      </c>
      <c r="D1007" s="10">
        <v>0</v>
      </c>
    </row>
    <row r="1008" spans="1:4" x14ac:dyDescent="0.25">
      <c r="A1008" s="5">
        <v>2003</v>
      </c>
      <c r="B1008" s="10" t="s">
        <v>256</v>
      </c>
      <c r="C1008" s="10" t="s">
        <v>238</v>
      </c>
      <c r="D1008" s="10">
        <v>200000</v>
      </c>
    </row>
    <row r="1009" spans="1:4" x14ac:dyDescent="0.25">
      <c r="A1009" s="5">
        <v>2003</v>
      </c>
      <c r="B1009" s="10" t="s">
        <v>257</v>
      </c>
      <c r="C1009" s="10" t="s">
        <v>238</v>
      </c>
      <c r="D1009" s="10">
        <v>425000</v>
      </c>
    </row>
    <row r="1010" spans="1:4" x14ac:dyDescent="0.25">
      <c r="A1010" s="5">
        <v>2003</v>
      </c>
      <c r="B1010" s="10" t="s">
        <v>258</v>
      </c>
      <c r="C1010" s="10" t="s">
        <v>238</v>
      </c>
      <c r="D1010" s="10">
        <v>0</v>
      </c>
    </row>
    <row r="1011" spans="1:4" x14ac:dyDescent="0.25">
      <c r="A1011" s="5">
        <v>2003</v>
      </c>
      <c r="B1011" s="10" t="s">
        <v>259</v>
      </c>
      <c r="C1011" s="10" t="s">
        <v>238</v>
      </c>
      <c r="D1011" s="10">
        <v>0</v>
      </c>
    </row>
    <row r="1012" spans="1:4" x14ac:dyDescent="0.25">
      <c r="A1012" s="5">
        <v>2003</v>
      </c>
      <c r="B1012" s="10" t="s">
        <v>248</v>
      </c>
      <c r="C1012" s="10" t="s">
        <v>239</v>
      </c>
      <c r="D1012" s="10">
        <v>1200000</v>
      </c>
    </row>
    <row r="1013" spans="1:4" x14ac:dyDescent="0.25">
      <c r="A1013" s="5">
        <v>2003</v>
      </c>
      <c r="B1013" s="10" t="s">
        <v>249</v>
      </c>
      <c r="C1013" s="10" t="s">
        <v>239</v>
      </c>
      <c r="D1013" s="10">
        <v>900000</v>
      </c>
    </row>
    <row r="1014" spans="1:4" x14ac:dyDescent="0.25">
      <c r="A1014" s="5">
        <v>2003</v>
      </c>
      <c r="B1014" s="10" t="s">
        <v>250</v>
      </c>
      <c r="C1014" s="10" t="s">
        <v>239</v>
      </c>
      <c r="D1014" s="10">
        <v>1150000</v>
      </c>
    </row>
    <row r="1015" spans="1:4" x14ac:dyDescent="0.25">
      <c r="A1015" s="5">
        <v>2003</v>
      </c>
      <c r="B1015" s="10" t="s">
        <v>251</v>
      </c>
      <c r="C1015" s="10" t="s">
        <v>239</v>
      </c>
      <c r="D1015" s="10">
        <v>620000</v>
      </c>
    </row>
    <row r="1016" spans="1:4" x14ac:dyDescent="0.25">
      <c r="A1016" s="5">
        <v>2003</v>
      </c>
      <c r="B1016" s="10" t="s">
        <v>252</v>
      </c>
      <c r="C1016" s="10" t="s">
        <v>239</v>
      </c>
      <c r="D1016" s="10">
        <v>0</v>
      </c>
    </row>
    <row r="1017" spans="1:4" x14ac:dyDescent="0.25">
      <c r="A1017" s="5">
        <v>2003</v>
      </c>
      <c r="B1017" s="10" t="s">
        <v>253</v>
      </c>
      <c r="C1017" s="10" t="s">
        <v>239</v>
      </c>
      <c r="D1017" s="10">
        <v>0</v>
      </c>
    </row>
    <row r="1018" spans="1:4" x14ac:dyDescent="0.25">
      <c r="A1018" s="5">
        <v>2003</v>
      </c>
      <c r="B1018" s="10" t="s">
        <v>254</v>
      </c>
      <c r="C1018" s="10" t="s">
        <v>239</v>
      </c>
      <c r="D1018" s="10">
        <v>0</v>
      </c>
    </row>
    <row r="1019" spans="1:4" x14ac:dyDescent="0.25">
      <c r="A1019" s="5">
        <v>2003</v>
      </c>
      <c r="B1019" s="10" t="s">
        <v>255</v>
      </c>
      <c r="C1019" s="10" t="s">
        <v>239</v>
      </c>
      <c r="D1019" s="10">
        <v>0</v>
      </c>
    </row>
    <row r="1020" spans="1:4" x14ac:dyDescent="0.25">
      <c r="A1020" s="5">
        <v>2003</v>
      </c>
      <c r="B1020" s="10" t="s">
        <v>256</v>
      </c>
      <c r="C1020" s="10" t="s">
        <v>239</v>
      </c>
      <c r="D1020" s="10">
        <v>0</v>
      </c>
    </row>
    <row r="1021" spans="1:4" x14ac:dyDescent="0.25">
      <c r="A1021" s="5">
        <v>2003</v>
      </c>
      <c r="B1021" s="10" t="s">
        <v>257</v>
      </c>
      <c r="C1021" s="10" t="s">
        <v>239</v>
      </c>
      <c r="D1021" s="10">
        <v>0</v>
      </c>
    </row>
    <row r="1022" spans="1:4" x14ac:dyDescent="0.25">
      <c r="A1022" s="5">
        <v>2003</v>
      </c>
      <c r="B1022" s="10" t="s">
        <v>258</v>
      </c>
      <c r="C1022" s="10" t="s">
        <v>239</v>
      </c>
      <c r="D1022" s="10">
        <v>400000</v>
      </c>
    </row>
    <row r="1023" spans="1:4" x14ac:dyDescent="0.25">
      <c r="A1023" s="5">
        <v>2003</v>
      </c>
      <c r="B1023" s="10" t="s">
        <v>259</v>
      </c>
      <c r="C1023" s="10" t="s">
        <v>239</v>
      </c>
      <c r="D1023" s="10">
        <v>2585000</v>
      </c>
    </row>
    <row r="1024" spans="1:4" x14ac:dyDescent="0.25">
      <c r="A1024" s="5">
        <v>2003</v>
      </c>
      <c r="B1024" s="10" t="s">
        <v>248</v>
      </c>
      <c r="C1024" s="10" t="s">
        <v>240</v>
      </c>
      <c r="D1024" s="10">
        <v>0</v>
      </c>
    </row>
    <row r="1025" spans="1:4" x14ac:dyDescent="0.25">
      <c r="A1025" s="5">
        <v>2003</v>
      </c>
      <c r="B1025" s="10" t="s">
        <v>249</v>
      </c>
      <c r="C1025" s="10" t="s">
        <v>240</v>
      </c>
      <c r="D1025" s="10">
        <v>0</v>
      </c>
    </row>
    <row r="1026" spans="1:4" x14ac:dyDescent="0.25">
      <c r="A1026" s="5">
        <v>2003</v>
      </c>
      <c r="B1026" s="10" t="s">
        <v>250</v>
      </c>
      <c r="C1026" s="10" t="s">
        <v>240</v>
      </c>
      <c r="D1026" s="10">
        <v>0</v>
      </c>
    </row>
    <row r="1027" spans="1:4" x14ac:dyDescent="0.25">
      <c r="A1027" s="5">
        <v>2003</v>
      </c>
      <c r="B1027" s="10" t="s">
        <v>251</v>
      </c>
      <c r="C1027" s="10" t="s">
        <v>240</v>
      </c>
      <c r="D1027" s="10">
        <v>0</v>
      </c>
    </row>
    <row r="1028" spans="1:4" x14ac:dyDescent="0.25">
      <c r="A1028" s="5">
        <v>2003</v>
      </c>
      <c r="B1028" s="10" t="s">
        <v>252</v>
      </c>
      <c r="C1028" s="10" t="s">
        <v>240</v>
      </c>
      <c r="D1028" s="10">
        <v>0</v>
      </c>
    </row>
    <row r="1029" spans="1:4" x14ac:dyDescent="0.25">
      <c r="A1029" s="5">
        <v>2003</v>
      </c>
      <c r="B1029" s="10" t="s">
        <v>253</v>
      </c>
      <c r="C1029" s="10" t="s">
        <v>240</v>
      </c>
      <c r="D1029" s="10">
        <v>0</v>
      </c>
    </row>
    <row r="1030" spans="1:4" x14ac:dyDescent="0.25">
      <c r="A1030" s="5">
        <v>2003</v>
      </c>
      <c r="B1030" s="10" t="s">
        <v>254</v>
      </c>
      <c r="C1030" s="10" t="s">
        <v>240</v>
      </c>
      <c r="D1030" s="10">
        <v>0</v>
      </c>
    </row>
    <row r="1031" spans="1:4" x14ac:dyDescent="0.25">
      <c r="A1031" s="5">
        <v>2003</v>
      </c>
      <c r="B1031" s="10" t="s">
        <v>255</v>
      </c>
      <c r="C1031" s="10" t="s">
        <v>240</v>
      </c>
      <c r="D1031" s="10">
        <v>0</v>
      </c>
    </row>
    <row r="1032" spans="1:4" x14ac:dyDescent="0.25">
      <c r="A1032" s="5">
        <v>2003</v>
      </c>
      <c r="B1032" s="10" t="s">
        <v>256</v>
      </c>
      <c r="C1032" s="10" t="s">
        <v>240</v>
      </c>
      <c r="D1032" s="10">
        <v>0</v>
      </c>
    </row>
    <row r="1033" spans="1:4" x14ac:dyDescent="0.25">
      <c r="A1033" s="5">
        <v>2003</v>
      </c>
      <c r="B1033" s="10" t="s">
        <v>257</v>
      </c>
      <c r="C1033" s="10" t="s">
        <v>240</v>
      </c>
      <c r="D1033" s="10">
        <v>0</v>
      </c>
    </row>
    <row r="1034" spans="1:4" x14ac:dyDescent="0.25">
      <c r="A1034" s="5">
        <v>2003</v>
      </c>
      <c r="B1034" s="10" t="s">
        <v>258</v>
      </c>
      <c r="C1034" s="10" t="s">
        <v>240</v>
      </c>
      <c r="D1034" s="10">
        <v>0</v>
      </c>
    </row>
    <row r="1035" spans="1:4" x14ac:dyDescent="0.25">
      <c r="A1035" s="5">
        <v>2003</v>
      </c>
      <c r="B1035" s="10" t="s">
        <v>259</v>
      </c>
      <c r="C1035" s="10" t="s">
        <v>240</v>
      </c>
      <c r="D1035" s="10">
        <v>0</v>
      </c>
    </row>
    <row r="1036" spans="1:4" x14ac:dyDescent="0.25">
      <c r="A1036" s="5">
        <v>2003</v>
      </c>
      <c r="B1036" s="10" t="s">
        <v>248</v>
      </c>
      <c r="C1036" s="10" t="s">
        <v>241</v>
      </c>
      <c r="D1036" s="10">
        <v>0</v>
      </c>
    </row>
    <row r="1037" spans="1:4" x14ac:dyDescent="0.25">
      <c r="A1037" s="5">
        <v>2003</v>
      </c>
      <c r="B1037" s="10" t="s">
        <v>249</v>
      </c>
      <c r="C1037" s="10" t="s">
        <v>241</v>
      </c>
      <c r="D1037" s="10">
        <v>0</v>
      </c>
    </row>
    <row r="1038" spans="1:4" x14ac:dyDescent="0.25">
      <c r="A1038" s="5">
        <v>2003</v>
      </c>
      <c r="B1038" s="10" t="s">
        <v>250</v>
      </c>
      <c r="C1038" s="10" t="s">
        <v>241</v>
      </c>
      <c r="D1038" s="10">
        <v>0</v>
      </c>
    </row>
    <row r="1039" spans="1:4" x14ac:dyDescent="0.25">
      <c r="A1039" s="5">
        <v>2003</v>
      </c>
      <c r="B1039" s="10" t="s">
        <v>251</v>
      </c>
      <c r="C1039" s="10" t="s">
        <v>241</v>
      </c>
      <c r="D1039" s="10">
        <v>0</v>
      </c>
    </row>
    <row r="1040" spans="1:4" x14ac:dyDescent="0.25">
      <c r="A1040" s="5">
        <v>2003</v>
      </c>
      <c r="B1040" s="10" t="s">
        <v>252</v>
      </c>
      <c r="C1040" s="10" t="s">
        <v>241</v>
      </c>
      <c r="D1040" s="10">
        <v>0</v>
      </c>
    </row>
    <row r="1041" spans="1:4" x14ac:dyDescent="0.25">
      <c r="A1041" s="5">
        <v>2003</v>
      </c>
      <c r="B1041" s="10" t="s">
        <v>253</v>
      </c>
      <c r="C1041" s="10" t="s">
        <v>241</v>
      </c>
      <c r="D1041" s="10">
        <v>0</v>
      </c>
    </row>
    <row r="1042" spans="1:4" x14ac:dyDescent="0.25">
      <c r="A1042" s="5">
        <v>2003</v>
      </c>
      <c r="B1042" s="10" t="s">
        <v>254</v>
      </c>
      <c r="C1042" s="10" t="s">
        <v>241</v>
      </c>
      <c r="D1042" s="10">
        <v>0</v>
      </c>
    </row>
    <row r="1043" spans="1:4" x14ac:dyDescent="0.25">
      <c r="A1043" s="5">
        <v>2003</v>
      </c>
      <c r="B1043" s="10" t="s">
        <v>255</v>
      </c>
      <c r="C1043" s="10" t="s">
        <v>241</v>
      </c>
      <c r="D1043" s="10">
        <v>0</v>
      </c>
    </row>
    <row r="1044" spans="1:4" x14ac:dyDescent="0.25">
      <c r="A1044" s="5">
        <v>2003</v>
      </c>
      <c r="B1044" s="10" t="s">
        <v>256</v>
      </c>
      <c r="C1044" s="10" t="s">
        <v>241</v>
      </c>
      <c r="D1044" s="10">
        <v>0</v>
      </c>
    </row>
    <row r="1045" spans="1:4" x14ac:dyDescent="0.25">
      <c r="A1045" s="5">
        <v>2003</v>
      </c>
      <c r="B1045" s="10" t="s">
        <v>257</v>
      </c>
      <c r="C1045" s="10" t="s">
        <v>241</v>
      </c>
      <c r="D1045" s="10">
        <v>0</v>
      </c>
    </row>
    <row r="1046" spans="1:4" x14ac:dyDescent="0.25">
      <c r="A1046" s="5">
        <v>2003</v>
      </c>
      <c r="B1046" s="10" t="s">
        <v>258</v>
      </c>
      <c r="C1046" s="10" t="s">
        <v>241</v>
      </c>
      <c r="D1046" s="10">
        <v>0</v>
      </c>
    </row>
    <row r="1047" spans="1:4" x14ac:dyDescent="0.25">
      <c r="A1047" s="5">
        <v>2003</v>
      </c>
      <c r="B1047" s="10" t="s">
        <v>259</v>
      </c>
      <c r="C1047" s="10" t="s">
        <v>241</v>
      </c>
      <c r="D1047" s="10">
        <v>0</v>
      </c>
    </row>
    <row r="1048" spans="1:4" x14ac:dyDescent="0.25">
      <c r="A1048" s="5">
        <v>2003</v>
      </c>
      <c r="B1048" s="10" t="s">
        <v>248</v>
      </c>
      <c r="C1048" s="10" t="s">
        <v>260</v>
      </c>
      <c r="D1048" s="10">
        <v>0</v>
      </c>
    </row>
    <row r="1049" spans="1:4" x14ac:dyDescent="0.25">
      <c r="A1049" s="5">
        <v>2003</v>
      </c>
      <c r="B1049" s="10" t="s">
        <v>249</v>
      </c>
      <c r="C1049" s="10" t="s">
        <v>260</v>
      </c>
      <c r="D1049" s="10">
        <v>0</v>
      </c>
    </row>
    <row r="1050" spans="1:4" x14ac:dyDescent="0.25">
      <c r="A1050" s="5">
        <v>2003</v>
      </c>
      <c r="B1050" s="10" t="s">
        <v>250</v>
      </c>
      <c r="C1050" s="10" t="s">
        <v>260</v>
      </c>
      <c r="D1050" s="10">
        <v>0</v>
      </c>
    </row>
    <row r="1051" spans="1:4" x14ac:dyDescent="0.25">
      <c r="A1051" s="5">
        <v>2003</v>
      </c>
      <c r="B1051" s="10" t="s">
        <v>251</v>
      </c>
      <c r="C1051" s="10" t="s">
        <v>260</v>
      </c>
      <c r="D1051" s="10">
        <v>0</v>
      </c>
    </row>
    <row r="1052" spans="1:4" x14ac:dyDescent="0.25">
      <c r="A1052" s="5">
        <v>2003</v>
      </c>
      <c r="B1052" s="10" t="s">
        <v>252</v>
      </c>
      <c r="C1052" s="10" t="s">
        <v>260</v>
      </c>
      <c r="D1052" s="10">
        <v>0</v>
      </c>
    </row>
    <row r="1053" spans="1:4" x14ac:dyDescent="0.25">
      <c r="A1053" s="5">
        <v>2003</v>
      </c>
      <c r="B1053" s="10" t="s">
        <v>253</v>
      </c>
      <c r="C1053" s="10" t="s">
        <v>260</v>
      </c>
      <c r="D1053" s="10">
        <v>0</v>
      </c>
    </row>
    <row r="1054" spans="1:4" x14ac:dyDescent="0.25">
      <c r="A1054" s="5">
        <v>2003</v>
      </c>
      <c r="B1054" s="10" t="s">
        <v>254</v>
      </c>
      <c r="C1054" s="10" t="s">
        <v>260</v>
      </c>
      <c r="D1054" s="10">
        <v>0</v>
      </c>
    </row>
    <row r="1055" spans="1:4" x14ac:dyDescent="0.25">
      <c r="A1055" s="5">
        <v>2003</v>
      </c>
      <c r="B1055" s="10" t="s">
        <v>255</v>
      </c>
      <c r="C1055" s="10" t="s">
        <v>260</v>
      </c>
      <c r="D1055" s="10">
        <v>0</v>
      </c>
    </row>
    <row r="1056" spans="1:4" x14ac:dyDescent="0.25">
      <c r="A1056" s="5">
        <v>2003</v>
      </c>
      <c r="B1056" s="10" t="s">
        <v>256</v>
      </c>
      <c r="C1056" s="10" t="s">
        <v>260</v>
      </c>
      <c r="D1056" s="10">
        <v>0</v>
      </c>
    </row>
    <row r="1057" spans="1:4" x14ac:dyDescent="0.25">
      <c r="A1057" s="5">
        <v>2003</v>
      </c>
      <c r="B1057" s="10" t="s">
        <v>257</v>
      </c>
      <c r="C1057" s="10" t="s">
        <v>260</v>
      </c>
      <c r="D1057" s="10">
        <v>0</v>
      </c>
    </row>
    <row r="1058" spans="1:4" x14ac:dyDescent="0.25">
      <c r="A1058" s="5">
        <v>2003</v>
      </c>
      <c r="B1058" s="10" t="s">
        <v>258</v>
      </c>
      <c r="C1058" s="10" t="s">
        <v>260</v>
      </c>
      <c r="D1058" s="10">
        <v>0</v>
      </c>
    </row>
    <row r="1059" spans="1:4" x14ac:dyDescent="0.25">
      <c r="A1059" s="5">
        <v>2003</v>
      </c>
      <c r="B1059" s="10" t="s">
        <v>259</v>
      </c>
      <c r="C1059" s="10" t="s">
        <v>260</v>
      </c>
      <c r="D1059" s="10">
        <v>0</v>
      </c>
    </row>
    <row r="1060" spans="1:4" x14ac:dyDescent="0.25">
      <c r="A1060" s="5">
        <v>2003</v>
      </c>
      <c r="B1060" s="10" t="s">
        <v>248</v>
      </c>
      <c r="C1060" s="10" t="s">
        <v>244</v>
      </c>
      <c r="D1060" s="10">
        <v>135000</v>
      </c>
    </row>
    <row r="1061" spans="1:4" x14ac:dyDescent="0.25">
      <c r="A1061" s="5">
        <v>2003</v>
      </c>
      <c r="B1061" s="10" t="s">
        <v>249</v>
      </c>
      <c r="C1061" s="10" t="s">
        <v>244</v>
      </c>
      <c r="D1061" s="10">
        <v>0</v>
      </c>
    </row>
    <row r="1062" spans="1:4" x14ac:dyDescent="0.25">
      <c r="A1062" s="5">
        <v>2003</v>
      </c>
      <c r="B1062" s="10" t="s">
        <v>250</v>
      </c>
      <c r="C1062" s="10" t="s">
        <v>244</v>
      </c>
      <c r="D1062" s="10">
        <v>0</v>
      </c>
    </row>
    <row r="1063" spans="1:4" x14ac:dyDescent="0.25">
      <c r="A1063" s="5">
        <v>2003</v>
      </c>
      <c r="B1063" s="10" t="s">
        <v>251</v>
      </c>
      <c r="C1063" s="10" t="s">
        <v>244</v>
      </c>
      <c r="D1063" s="10">
        <v>1000000</v>
      </c>
    </row>
    <row r="1064" spans="1:4" x14ac:dyDescent="0.25">
      <c r="A1064" s="5">
        <v>2003</v>
      </c>
      <c r="B1064" s="10" t="s">
        <v>252</v>
      </c>
      <c r="C1064" s="10" t="s">
        <v>244</v>
      </c>
      <c r="D1064" s="10">
        <v>510000</v>
      </c>
    </row>
    <row r="1065" spans="1:4" x14ac:dyDescent="0.25">
      <c r="A1065" s="5">
        <v>2003</v>
      </c>
      <c r="B1065" s="10" t="s">
        <v>253</v>
      </c>
      <c r="C1065" s="10" t="s">
        <v>244</v>
      </c>
      <c r="D1065" s="10">
        <v>1105000</v>
      </c>
    </row>
    <row r="1066" spans="1:4" x14ac:dyDescent="0.25">
      <c r="A1066" s="5">
        <v>2003</v>
      </c>
      <c r="B1066" s="10" t="s">
        <v>254</v>
      </c>
      <c r="C1066" s="10" t="s">
        <v>244</v>
      </c>
      <c r="D1066" s="10">
        <v>3230000</v>
      </c>
    </row>
    <row r="1067" spans="1:4" x14ac:dyDescent="0.25">
      <c r="A1067" s="5">
        <v>2003</v>
      </c>
      <c r="B1067" s="10" t="s">
        <v>255</v>
      </c>
      <c r="C1067" s="10" t="s">
        <v>244</v>
      </c>
      <c r="D1067" s="10">
        <v>2135000</v>
      </c>
    </row>
    <row r="1068" spans="1:4" x14ac:dyDescent="0.25">
      <c r="A1068" s="5">
        <v>2003</v>
      </c>
      <c r="B1068" s="10" t="s">
        <v>256</v>
      </c>
      <c r="C1068" s="10" t="s">
        <v>244</v>
      </c>
      <c r="D1068" s="10">
        <v>1165000</v>
      </c>
    </row>
    <row r="1069" spans="1:4" x14ac:dyDescent="0.25">
      <c r="A1069" s="5">
        <v>2003</v>
      </c>
      <c r="B1069" s="10" t="s">
        <v>257</v>
      </c>
      <c r="C1069" s="10" t="s">
        <v>244</v>
      </c>
      <c r="D1069" s="10">
        <v>1440000</v>
      </c>
    </row>
    <row r="1070" spans="1:4" x14ac:dyDescent="0.25">
      <c r="A1070" s="5">
        <v>2003</v>
      </c>
      <c r="B1070" s="10" t="s">
        <v>258</v>
      </c>
      <c r="C1070" s="10" t="s">
        <v>244</v>
      </c>
      <c r="D1070" s="10">
        <v>315000</v>
      </c>
    </row>
    <row r="1071" spans="1:4" x14ac:dyDescent="0.25">
      <c r="A1071" s="5">
        <v>2003</v>
      </c>
      <c r="B1071" s="10" t="s">
        <v>259</v>
      </c>
      <c r="C1071" s="10" t="s">
        <v>244</v>
      </c>
      <c r="D1071" s="10">
        <v>0</v>
      </c>
    </row>
    <row r="1072" spans="1:4" x14ac:dyDescent="0.25">
      <c r="A1072" s="5">
        <v>2003</v>
      </c>
      <c r="B1072" s="10" t="s">
        <v>248</v>
      </c>
      <c r="C1072" s="10" t="s">
        <v>243</v>
      </c>
      <c r="D1072" s="10">
        <v>0</v>
      </c>
    </row>
    <row r="1073" spans="1:4" x14ac:dyDescent="0.25">
      <c r="A1073" s="5">
        <v>2003</v>
      </c>
      <c r="B1073" s="10" t="s">
        <v>249</v>
      </c>
      <c r="C1073" s="10" t="s">
        <v>243</v>
      </c>
      <c r="D1073" s="10">
        <v>0</v>
      </c>
    </row>
    <row r="1074" spans="1:4" x14ac:dyDescent="0.25">
      <c r="A1074" s="5">
        <v>2003</v>
      </c>
      <c r="B1074" s="10" t="s">
        <v>250</v>
      </c>
      <c r="C1074" s="10" t="s">
        <v>243</v>
      </c>
      <c r="D1074" s="10">
        <v>0</v>
      </c>
    </row>
    <row r="1075" spans="1:4" x14ac:dyDescent="0.25">
      <c r="A1075" s="5">
        <v>2003</v>
      </c>
      <c r="B1075" s="10" t="s">
        <v>251</v>
      </c>
      <c r="C1075" s="10" t="s">
        <v>243</v>
      </c>
      <c r="D1075" s="10">
        <v>0</v>
      </c>
    </row>
    <row r="1076" spans="1:4" x14ac:dyDescent="0.25">
      <c r="A1076" s="5">
        <v>2003</v>
      </c>
      <c r="B1076" s="10" t="s">
        <v>252</v>
      </c>
      <c r="C1076" s="10" t="s">
        <v>243</v>
      </c>
      <c r="D1076" s="10">
        <v>0</v>
      </c>
    </row>
    <row r="1077" spans="1:4" x14ac:dyDescent="0.25">
      <c r="A1077" s="5">
        <v>2003</v>
      </c>
      <c r="B1077" s="10" t="s">
        <v>253</v>
      </c>
      <c r="C1077" s="10" t="s">
        <v>243</v>
      </c>
      <c r="D1077" s="10">
        <v>0</v>
      </c>
    </row>
    <row r="1078" spans="1:4" x14ac:dyDescent="0.25">
      <c r="A1078" s="5">
        <v>2003</v>
      </c>
      <c r="B1078" s="10" t="s">
        <v>254</v>
      </c>
      <c r="C1078" s="10" t="s">
        <v>243</v>
      </c>
      <c r="D1078" s="10">
        <v>0</v>
      </c>
    </row>
    <row r="1079" spans="1:4" x14ac:dyDescent="0.25">
      <c r="A1079" s="5">
        <v>2003</v>
      </c>
      <c r="B1079" s="10" t="s">
        <v>255</v>
      </c>
      <c r="C1079" s="10" t="s">
        <v>243</v>
      </c>
      <c r="D1079" s="10">
        <v>50000</v>
      </c>
    </row>
    <row r="1080" spans="1:4" x14ac:dyDescent="0.25">
      <c r="A1080" s="5">
        <v>2003</v>
      </c>
      <c r="B1080" s="10" t="s">
        <v>256</v>
      </c>
      <c r="C1080" s="10" t="s">
        <v>243</v>
      </c>
      <c r="D1080" s="10">
        <v>0</v>
      </c>
    </row>
    <row r="1081" spans="1:4" x14ac:dyDescent="0.25">
      <c r="A1081" s="5">
        <v>2003</v>
      </c>
      <c r="B1081" s="10" t="s">
        <v>257</v>
      </c>
      <c r="C1081" s="10" t="s">
        <v>243</v>
      </c>
      <c r="D1081" s="10">
        <v>0</v>
      </c>
    </row>
    <row r="1082" spans="1:4" x14ac:dyDescent="0.25">
      <c r="A1082" s="5">
        <v>2003</v>
      </c>
      <c r="B1082" s="10" t="s">
        <v>258</v>
      </c>
      <c r="C1082" s="10" t="s">
        <v>243</v>
      </c>
      <c r="D1082" s="10">
        <v>0</v>
      </c>
    </row>
    <row r="1083" spans="1:4" x14ac:dyDescent="0.25">
      <c r="A1083" s="5">
        <v>2003</v>
      </c>
      <c r="B1083" s="10" t="s">
        <v>259</v>
      </c>
      <c r="C1083" s="10" t="s">
        <v>243</v>
      </c>
      <c r="D1083" s="10">
        <v>0</v>
      </c>
    </row>
    <row r="1084" spans="1:4" x14ac:dyDescent="0.25">
      <c r="A1084" s="5">
        <v>2004</v>
      </c>
      <c r="B1084" s="10" t="s">
        <v>248</v>
      </c>
      <c r="C1084" s="10" t="s">
        <v>236</v>
      </c>
      <c r="D1084" s="10">
        <v>0</v>
      </c>
    </row>
    <row r="1085" spans="1:4" x14ac:dyDescent="0.25">
      <c r="A1085" s="5">
        <v>2004</v>
      </c>
      <c r="B1085" s="10" t="s">
        <v>249</v>
      </c>
      <c r="C1085" s="10" t="s">
        <v>236</v>
      </c>
      <c r="D1085" s="10">
        <v>0</v>
      </c>
    </row>
    <row r="1086" spans="1:4" x14ac:dyDescent="0.25">
      <c r="A1086" s="5">
        <v>2004</v>
      </c>
      <c r="B1086" s="10" t="s">
        <v>250</v>
      </c>
      <c r="C1086" s="10" t="s">
        <v>236</v>
      </c>
      <c r="D1086" s="10">
        <v>0</v>
      </c>
    </row>
    <row r="1087" spans="1:4" x14ac:dyDescent="0.25">
      <c r="A1087" s="5">
        <v>2004</v>
      </c>
      <c r="B1087" s="10" t="s">
        <v>251</v>
      </c>
      <c r="C1087" s="10" t="s">
        <v>236</v>
      </c>
      <c r="D1087" s="10">
        <v>0</v>
      </c>
    </row>
    <row r="1088" spans="1:4" x14ac:dyDescent="0.25">
      <c r="A1088" s="5">
        <v>2004</v>
      </c>
      <c r="B1088" s="10" t="s">
        <v>252</v>
      </c>
      <c r="C1088" s="10" t="s">
        <v>236</v>
      </c>
      <c r="D1088" s="10">
        <v>0</v>
      </c>
    </row>
    <row r="1089" spans="1:4" x14ac:dyDescent="0.25">
      <c r="A1089" s="5">
        <v>2004</v>
      </c>
      <c r="B1089" s="10" t="s">
        <v>253</v>
      </c>
      <c r="C1089" s="10" t="s">
        <v>236</v>
      </c>
      <c r="D1089" s="10">
        <v>0</v>
      </c>
    </row>
    <row r="1090" spans="1:4" x14ac:dyDescent="0.25">
      <c r="A1090" s="5">
        <v>2004</v>
      </c>
      <c r="B1090" s="10" t="s">
        <v>254</v>
      </c>
      <c r="C1090" s="10" t="s">
        <v>236</v>
      </c>
      <c r="D1090" s="10">
        <v>0</v>
      </c>
    </row>
    <row r="1091" spans="1:4" x14ac:dyDescent="0.25">
      <c r="A1091" s="5">
        <v>2004</v>
      </c>
      <c r="B1091" s="10" t="s">
        <v>255</v>
      </c>
      <c r="C1091" s="10" t="s">
        <v>236</v>
      </c>
      <c r="D1091" s="10">
        <v>0</v>
      </c>
    </row>
    <row r="1092" spans="1:4" x14ac:dyDescent="0.25">
      <c r="A1092" s="5">
        <v>2004</v>
      </c>
      <c r="B1092" s="10" t="s">
        <v>256</v>
      </c>
      <c r="C1092" s="10" t="s">
        <v>236</v>
      </c>
      <c r="D1092" s="10">
        <v>0</v>
      </c>
    </row>
    <row r="1093" spans="1:4" x14ac:dyDescent="0.25">
      <c r="A1093" s="5">
        <v>2004</v>
      </c>
      <c r="B1093" s="10" t="s">
        <v>257</v>
      </c>
      <c r="C1093" s="10" t="s">
        <v>236</v>
      </c>
      <c r="D1093" s="10">
        <v>0</v>
      </c>
    </row>
    <row r="1094" spans="1:4" x14ac:dyDescent="0.25">
      <c r="A1094" s="5">
        <v>2004</v>
      </c>
      <c r="B1094" s="10" t="s">
        <v>258</v>
      </c>
      <c r="C1094" s="10" t="s">
        <v>236</v>
      </c>
      <c r="D1094" s="10">
        <v>0</v>
      </c>
    </row>
    <row r="1095" spans="1:4" x14ac:dyDescent="0.25">
      <c r="A1095" s="5">
        <v>2004</v>
      </c>
      <c r="B1095" s="10" t="s">
        <v>259</v>
      </c>
      <c r="C1095" s="10" t="s">
        <v>236</v>
      </c>
      <c r="D1095" s="10">
        <v>0</v>
      </c>
    </row>
    <row r="1096" spans="1:4" x14ac:dyDescent="0.25">
      <c r="A1096" s="5">
        <v>2004</v>
      </c>
      <c r="B1096" s="10" t="s">
        <v>248</v>
      </c>
      <c r="C1096" s="10" t="s">
        <v>237</v>
      </c>
      <c r="D1096" s="10">
        <v>300000</v>
      </c>
    </row>
    <row r="1097" spans="1:4" x14ac:dyDescent="0.25">
      <c r="A1097" s="5">
        <v>2004</v>
      </c>
      <c r="B1097" s="10" t="s">
        <v>249</v>
      </c>
      <c r="C1097" s="10" t="s">
        <v>237</v>
      </c>
      <c r="D1097" s="10">
        <v>1950000</v>
      </c>
    </row>
    <row r="1098" spans="1:4" x14ac:dyDescent="0.25">
      <c r="A1098" s="5">
        <v>2004</v>
      </c>
      <c r="B1098" s="10" t="s">
        <v>250</v>
      </c>
      <c r="C1098" s="10" t="s">
        <v>237</v>
      </c>
      <c r="D1098" s="10">
        <v>1800000</v>
      </c>
    </row>
    <row r="1099" spans="1:4" x14ac:dyDescent="0.25">
      <c r="A1099" s="5">
        <v>2004</v>
      </c>
      <c r="B1099" s="10" t="s">
        <v>251</v>
      </c>
      <c r="C1099" s="10" t="s">
        <v>237</v>
      </c>
      <c r="D1099" s="10">
        <v>1420000</v>
      </c>
    </row>
    <row r="1100" spans="1:4" x14ac:dyDescent="0.25">
      <c r="A1100" s="5">
        <v>2004</v>
      </c>
      <c r="B1100" s="10" t="s">
        <v>252</v>
      </c>
      <c r="C1100" s="10" t="s">
        <v>237</v>
      </c>
      <c r="D1100" s="10">
        <v>0</v>
      </c>
    </row>
    <row r="1101" spans="1:4" x14ac:dyDescent="0.25">
      <c r="A1101" s="5">
        <v>2004</v>
      </c>
      <c r="B1101" s="10" t="s">
        <v>253</v>
      </c>
      <c r="C1101" s="10" t="s">
        <v>237</v>
      </c>
      <c r="D1101" s="10">
        <v>300000</v>
      </c>
    </row>
    <row r="1102" spans="1:4" x14ac:dyDescent="0.25">
      <c r="A1102" s="5">
        <v>2004</v>
      </c>
      <c r="B1102" s="10" t="s">
        <v>254</v>
      </c>
      <c r="C1102" s="10" t="s">
        <v>237</v>
      </c>
      <c r="D1102" s="10">
        <v>0</v>
      </c>
    </row>
    <row r="1103" spans="1:4" x14ac:dyDescent="0.25">
      <c r="A1103" s="5">
        <v>2004</v>
      </c>
      <c r="B1103" s="10" t="s">
        <v>255</v>
      </c>
      <c r="C1103" s="10" t="s">
        <v>237</v>
      </c>
      <c r="D1103" s="10">
        <v>0</v>
      </c>
    </row>
    <row r="1104" spans="1:4" x14ac:dyDescent="0.25">
      <c r="A1104" s="5">
        <v>2004</v>
      </c>
      <c r="B1104" s="10" t="s">
        <v>256</v>
      </c>
      <c r="C1104" s="10" t="s">
        <v>237</v>
      </c>
      <c r="D1104" s="10">
        <v>0</v>
      </c>
    </row>
    <row r="1105" spans="1:4" x14ac:dyDescent="0.25">
      <c r="A1105" s="5">
        <v>2004</v>
      </c>
      <c r="B1105" s="10" t="s">
        <v>257</v>
      </c>
      <c r="C1105" s="10" t="s">
        <v>237</v>
      </c>
      <c r="D1105" s="10">
        <v>0</v>
      </c>
    </row>
    <row r="1106" spans="1:4" x14ac:dyDescent="0.25">
      <c r="A1106" s="5">
        <v>2004</v>
      </c>
      <c r="B1106" s="10" t="s">
        <v>258</v>
      </c>
      <c r="C1106" s="10" t="s">
        <v>237</v>
      </c>
      <c r="D1106" s="10">
        <v>500000</v>
      </c>
    </row>
    <row r="1107" spans="1:4" x14ac:dyDescent="0.25">
      <c r="A1107" s="5">
        <v>2004</v>
      </c>
      <c r="B1107" s="10" t="s">
        <v>259</v>
      </c>
      <c r="C1107" s="10" t="s">
        <v>237</v>
      </c>
      <c r="D1107" s="10">
        <v>100000</v>
      </c>
    </row>
    <row r="1108" spans="1:4" x14ac:dyDescent="0.25">
      <c r="A1108" s="5">
        <v>2004</v>
      </c>
      <c r="B1108" s="10" t="s">
        <v>248</v>
      </c>
      <c r="C1108" s="10" t="s">
        <v>238</v>
      </c>
      <c r="D1108" s="10">
        <v>0</v>
      </c>
    </row>
    <row r="1109" spans="1:4" x14ac:dyDescent="0.25">
      <c r="A1109" s="5">
        <v>2004</v>
      </c>
      <c r="B1109" s="10" t="s">
        <v>249</v>
      </c>
      <c r="C1109" s="10" t="s">
        <v>238</v>
      </c>
      <c r="D1109" s="10">
        <v>400000</v>
      </c>
    </row>
    <row r="1110" spans="1:4" x14ac:dyDescent="0.25">
      <c r="A1110" s="5">
        <v>2004</v>
      </c>
      <c r="B1110" s="10" t="s">
        <v>250</v>
      </c>
      <c r="C1110" s="10" t="s">
        <v>238</v>
      </c>
      <c r="D1110" s="10">
        <v>0</v>
      </c>
    </row>
    <row r="1111" spans="1:4" x14ac:dyDescent="0.25">
      <c r="A1111" s="5">
        <v>2004</v>
      </c>
      <c r="B1111" s="10" t="s">
        <v>251</v>
      </c>
      <c r="C1111" s="10" t="s">
        <v>238</v>
      </c>
      <c r="D1111" s="10">
        <v>0</v>
      </c>
    </row>
    <row r="1112" spans="1:4" x14ac:dyDescent="0.25">
      <c r="A1112" s="5">
        <v>2004</v>
      </c>
      <c r="B1112" s="10" t="s">
        <v>252</v>
      </c>
      <c r="C1112" s="10" t="s">
        <v>238</v>
      </c>
      <c r="D1112" s="10">
        <v>0</v>
      </c>
    </row>
    <row r="1113" spans="1:4" x14ac:dyDescent="0.25">
      <c r="A1113" s="5">
        <v>2004</v>
      </c>
      <c r="B1113" s="10" t="s">
        <v>253</v>
      </c>
      <c r="C1113" s="10" t="s">
        <v>238</v>
      </c>
      <c r="D1113" s="10">
        <v>200000</v>
      </c>
    </row>
    <row r="1114" spans="1:4" x14ac:dyDescent="0.25">
      <c r="A1114" s="5">
        <v>2004</v>
      </c>
      <c r="B1114" s="10" t="s">
        <v>254</v>
      </c>
      <c r="C1114" s="10" t="s">
        <v>238</v>
      </c>
      <c r="D1114" s="10">
        <v>0</v>
      </c>
    </row>
    <row r="1115" spans="1:4" x14ac:dyDescent="0.25">
      <c r="A1115" s="5">
        <v>2004</v>
      </c>
      <c r="B1115" s="10" t="s">
        <v>255</v>
      </c>
      <c r="C1115" s="10" t="s">
        <v>238</v>
      </c>
      <c r="D1115" s="10">
        <v>0</v>
      </c>
    </row>
    <row r="1116" spans="1:4" x14ac:dyDescent="0.25">
      <c r="A1116" s="5">
        <v>2004</v>
      </c>
      <c r="B1116" s="10" t="s">
        <v>256</v>
      </c>
      <c r="C1116" s="10" t="s">
        <v>238</v>
      </c>
      <c r="D1116" s="10">
        <v>0</v>
      </c>
    </row>
    <row r="1117" spans="1:4" x14ac:dyDescent="0.25">
      <c r="A1117" s="5">
        <v>2004</v>
      </c>
      <c r="B1117" s="10" t="s">
        <v>257</v>
      </c>
      <c r="C1117" s="10" t="s">
        <v>238</v>
      </c>
      <c r="D1117" s="10">
        <v>200000</v>
      </c>
    </row>
    <row r="1118" spans="1:4" x14ac:dyDescent="0.25">
      <c r="A1118" s="5">
        <v>2004</v>
      </c>
      <c r="B1118" s="10" t="s">
        <v>258</v>
      </c>
      <c r="C1118" s="10" t="s">
        <v>238</v>
      </c>
      <c r="D1118" s="10">
        <v>0</v>
      </c>
    </row>
    <row r="1119" spans="1:4" x14ac:dyDescent="0.25">
      <c r="A1119" s="5">
        <v>2004</v>
      </c>
      <c r="B1119" s="10" t="s">
        <v>259</v>
      </c>
      <c r="C1119" s="10" t="s">
        <v>238</v>
      </c>
      <c r="D1119" s="10">
        <v>0</v>
      </c>
    </row>
    <row r="1120" spans="1:4" x14ac:dyDescent="0.25">
      <c r="A1120" s="5">
        <v>2004</v>
      </c>
      <c r="B1120" s="10" t="s">
        <v>248</v>
      </c>
      <c r="C1120" s="10" t="s">
        <v>239</v>
      </c>
      <c r="D1120" s="10">
        <v>250000</v>
      </c>
    </row>
    <row r="1121" spans="1:4" x14ac:dyDescent="0.25">
      <c r="A1121" s="5">
        <v>2004</v>
      </c>
      <c r="B1121" s="10" t="s">
        <v>249</v>
      </c>
      <c r="C1121" s="10" t="s">
        <v>239</v>
      </c>
      <c r="D1121" s="10">
        <v>2900000</v>
      </c>
    </row>
    <row r="1122" spans="1:4" x14ac:dyDescent="0.25">
      <c r="A1122" s="5">
        <v>2004</v>
      </c>
      <c r="B1122" s="10" t="s">
        <v>250</v>
      </c>
      <c r="C1122" s="10" t="s">
        <v>239</v>
      </c>
      <c r="D1122" s="10">
        <v>700000</v>
      </c>
    </row>
    <row r="1123" spans="1:4" x14ac:dyDescent="0.25">
      <c r="A1123" s="5">
        <v>2004</v>
      </c>
      <c r="B1123" s="10" t="s">
        <v>251</v>
      </c>
      <c r="C1123" s="10" t="s">
        <v>239</v>
      </c>
      <c r="D1123" s="10">
        <v>207000</v>
      </c>
    </row>
    <row r="1124" spans="1:4" x14ac:dyDescent="0.25">
      <c r="A1124" s="5">
        <v>2004</v>
      </c>
      <c r="B1124" s="10" t="s">
        <v>252</v>
      </c>
      <c r="C1124" s="10" t="s">
        <v>239</v>
      </c>
      <c r="D1124" s="10">
        <v>0</v>
      </c>
    </row>
    <row r="1125" spans="1:4" x14ac:dyDescent="0.25">
      <c r="A1125" s="5">
        <v>2004</v>
      </c>
      <c r="B1125" s="10" t="s">
        <v>253</v>
      </c>
      <c r="C1125" s="10" t="s">
        <v>239</v>
      </c>
      <c r="D1125" s="10">
        <v>0</v>
      </c>
    </row>
    <row r="1126" spans="1:4" x14ac:dyDescent="0.25">
      <c r="A1126" s="5">
        <v>2004</v>
      </c>
      <c r="B1126" s="10" t="s">
        <v>254</v>
      </c>
      <c r="C1126" s="10" t="s">
        <v>239</v>
      </c>
      <c r="D1126" s="10">
        <v>0</v>
      </c>
    </row>
    <row r="1127" spans="1:4" x14ac:dyDescent="0.25">
      <c r="A1127" s="5">
        <v>2004</v>
      </c>
      <c r="B1127" s="10" t="s">
        <v>255</v>
      </c>
      <c r="C1127" s="10" t="s">
        <v>239</v>
      </c>
      <c r="D1127" s="10">
        <v>0</v>
      </c>
    </row>
    <row r="1128" spans="1:4" x14ac:dyDescent="0.25">
      <c r="A1128" s="5">
        <v>2004</v>
      </c>
      <c r="B1128" s="10" t="s">
        <v>256</v>
      </c>
      <c r="C1128" s="10" t="s">
        <v>239</v>
      </c>
      <c r="D1128" s="10">
        <v>0</v>
      </c>
    </row>
    <row r="1129" spans="1:4" x14ac:dyDescent="0.25">
      <c r="A1129" s="5">
        <v>2004</v>
      </c>
      <c r="B1129" s="10" t="s">
        <v>257</v>
      </c>
      <c r="C1129" s="10" t="s">
        <v>239</v>
      </c>
      <c r="D1129" s="10">
        <v>1600000</v>
      </c>
    </row>
    <row r="1130" spans="1:4" x14ac:dyDescent="0.25">
      <c r="A1130" s="5">
        <v>2004</v>
      </c>
      <c r="B1130" s="10" t="s">
        <v>258</v>
      </c>
      <c r="C1130" s="10" t="s">
        <v>239</v>
      </c>
      <c r="D1130" s="10">
        <v>525000</v>
      </c>
    </row>
    <row r="1131" spans="1:4" x14ac:dyDescent="0.25">
      <c r="A1131" s="5">
        <v>2004</v>
      </c>
      <c r="B1131" s="10" t="s">
        <v>259</v>
      </c>
      <c r="C1131" s="10" t="s">
        <v>239</v>
      </c>
      <c r="D1131" s="10">
        <v>1830000</v>
      </c>
    </row>
    <row r="1132" spans="1:4" x14ac:dyDescent="0.25">
      <c r="A1132" s="5">
        <v>2004</v>
      </c>
      <c r="B1132" s="10" t="s">
        <v>248</v>
      </c>
      <c r="C1132" s="10" t="s">
        <v>240</v>
      </c>
      <c r="D1132" s="10">
        <v>400000</v>
      </c>
    </row>
    <row r="1133" spans="1:4" x14ac:dyDescent="0.25">
      <c r="A1133" s="5">
        <v>2004</v>
      </c>
      <c r="B1133" s="10" t="s">
        <v>249</v>
      </c>
      <c r="C1133" s="10" t="s">
        <v>240</v>
      </c>
      <c r="D1133" s="10">
        <v>0</v>
      </c>
    </row>
    <row r="1134" spans="1:4" x14ac:dyDescent="0.25">
      <c r="A1134" s="5">
        <v>2004</v>
      </c>
      <c r="B1134" s="10" t="s">
        <v>250</v>
      </c>
      <c r="C1134" s="10" t="s">
        <v>240</v>
      </c>
      <c r="D1134" s="10">
        <v>0</v>
      </c>
    </row>
    <row r="1135" spans="1:4" x14ac:dyDescent="0.25">
      <c r="A1135" s="5">
        <v>2004</v>
      </c>
      <c r="B1135" s="10" t="s">
        <v>251</v>
      </c>
      <c r="C1135" s="10" t="s">
        <v>240</v>
      </c>
      <c r="D1135" s="10">
        <v>0</v>
      </c>
    </row>
    <row r="1136" spans="1:4" x14ac:dyDescent="0.25">
      <c r="A1136" s="5">
        <v>2004</v>
      </c>
      <c r="B1136" s="10" t="s">
        <v>252</v>
      </c>
      <c r="C1136" s="10" t="s">
        <v>240</v>
      </c>
      <c r="D1136" s="10">
        <v>0</v>
      </c>
    </row>
    <row r="1137" spans="1:4" x14ac:dyDescent="0.25">
      <c r="A1137" s="5">
        <v>2004</v>
      </c>
      <c r="B1137" s="10" t="s">
        <v>253</v>
      </c>
      <c r="C1137" s="10" t="s">
        <v>240</v>
      </c>
      <c r="D1137" s="10">
        <v>0</v>
      </c>
    </row>
    <row r="1138" spans="1:4" x14ac:dyDescent="0.25">
      <c r="A1138" s="5">
        <v>2004</v>
      </c>
      <c r="B1138" s="10" t="s">
        <v>254</v>
      </c>
      <c r="C1138" s="10" t="s">
        <v>240</v>
      </c>
      <c r="D1138" s="10">
        <v>0</v>
      </c>
    </row>
    <row r="1139" spans="1:4" x14ac:dyDescent="0.25">
      <c r="A1139" s="5">
        <v>2004</v>
      </c>
      <c r="B1139" s="10" t="s">
        <v>255</v>
      </c>
      <c r="C1139" s="10" t="s">
        <v>240</v>
      </c>
      <c r="D1139" s="10">
        <v>0</v>
      </c>
    </row>
    <row r="1140" spans="1:4" x14ac:dyDescent="0.25">
      <c r="A1140" s="5">
        <v>2004</v>
      </c>
      <c r="B1140" s="10" t="s">
        <v>256</v>
      </c>
      <c r="C1140" s="10" t="s">
        <v>240</v>
      </c>
      <c r="D1140" s="10">
        <v>5000</v>
      </c>
    </row>
    <row r="1141" spans="1:4" x14ac:dyDescent="0.25">
      <c r="A1141" s="5">
        <v>2004</v>
      </c>
      <c r="B1141" s="10" t="s">
        <v>257</v>
      </c>
      <c r="C1141" s="10" t="s">
        <v>240</v>
      </c>
      <c r="D1141" s="10">
        <v>0</v>
      </c>
    </row>
    <row r="1142" spans="1:4" x14ac:dyDescent="0.25">
      <c r="A1142" s="5">
        <v>2004</v>
      </c>
      <c r="B1142" s="10" t="s">
        <v>258</v>
      </c>
      <c r="C1142" s="10" t="s">
        <v>240</v>
      </c>
      <c r="D1142" s="10">
        <v>0</v>
      </c>
    </row>
    <row r="1143" spans="1:4" x14ac:dyDescent="0.25">
      <c r="A1143" s="5">
        <v>2004</v>
      </c>
      <c r="B1143" s="10" t="s">
        <v>259</v>
      </c>
      <c r="C1143" s="10" t="s">
        <v>240</v>
      </c>
      <c r="D1143" s="10">
        <v>0</v>
      </c>
    </row>
    <row r="1144" spans="1:4" x14ac:dyDescent="0.25">
      <c r="A1144" s="5">
        <v>2004</v>
      </c>
      <c r="B1144" s="10" t="s">
        <v>248</v>
      </c>
      <c r="C1144" s="10" t="s">
        <v>241</v>
      </c>
      <c r="D1144" s="10">
        <v>0</v>
      </c>
    </row>
    <row r="1145" spans="1:4" x14ac:dyDescent="0.25">
      <c r="A1145" s="5">
        <v>2004</v>
      </c>
      <c r="B1145" s="10" t="s">
        <v>249</v>
      </c>
      <c r="C1145" s="10" t="s">
        <v>241</v>
      </c>
      <c r="D1145" s="10">
        <v>0</v>
      </c>
    </row>
    <row r="1146" spans="1:4" x14ac:dyDescent="0.25">
      <c r="A1146" s="5">
        <v>2004</v>
      </c>
      <c r="B1146" s="10" t="s">
        <v>250</v>
      </c>
      <c r="C1146" s="10" t="s">
        <v>241</v>
      </c>
      <c r="D1146" s="10">
        <v>0</v>
      </c>
    </row>
    <row r="1147" spans="1:4" x14ac:dyDescent="0.25">
      <c r="A1147" s="5">
        <v>2004</v>
      </c>
      <c r="B1147" s="10" t="s">
        <v>251</v>
      </c>
      <c r="C1147" s="10" t="s">
        <v>241</v>
      </c>
      <c r="D1147" s="10">
        <v>0</v>
      </c>
    </row>
    <row r="1148" spans="1:4" x14ac:dyDescent="0.25">
      <c r="A1148" s="5">
        <v>2004</v>
      </c>
      <c r="B1148" s="10" t="s">
        <v>252</v>
      </c>
      <c r="C1148" s="10" t="s">
        <v>241</v>
      </c>
      <c r="D1148" s="10">
        <v>0</v>
      </c>
    </row>
    <row r="1149" spans="1:4" x14ac:dyDescent="0.25">
      <c r="A1149" s="5">
        <v>2004</v>
      </c>
      <c r="B1149" s="10" t="s">
        <v>253</v>
      </c>
      <c r="C1149" s="10" t="s">
        <v>241</v>
      </c>
      <c r="D1149" s="10">
        <v>0</v>
      </c>
    </row>
    <row r="1150" spans="1:4" x14ac:dyDescent="0.25">
      <c r="A1150" s="5">
        <v>2004</v>
      </c>
      <c r="B1150" s="10" t="s">
        <v>254</v>
      </c>
      <c r="C1150" s="10" t="s">
        <v>241</v>
      </c>
      <c r="D1150" s="10">
        <v>0</v>
      </c>
    </row>
    <row r="1151" spans="1:4" x14ac:dyDescent="0.25">
      <c r="A1151" s="5">
        <v>2004</v>
      </c>
      <c r="B1151" s="10" t="s">
        <v>255</v>
      </c>
      <c r="C1151" s="10" t="s">
        <v>241</v>
      </c>
      <c r="D1151" s="10">
        <v>0</v>
      </c>
    </row>
    <row r="1152" spans="1:4" x14ac:dyDescent="0.25">
      <c r="A1152" s="5">
        <v>2004</v>
      </c>
      <c r="B1152" s="10" t="s">
        <v>256</v>
      </c>
      <c r="C1152" s="10" t="s">
        <v>241</v>
      </c>
      <c r="D1152" s="10">
        <v>0</v>
      </c>
    </row>
    <row r="1153" spans="1:4" x14ac:dyDescent="0.25">
      <c r="A1153" s="5">
        <v>2004</v>
      </c>
      <c r="B1153" s="10" t="s">
        <v>257</v>
      </c>
      <c r="C1153" s="10" t="s">
        <v>241</v>
      </c>
      <c r="D1153" s="10">
        <v>0</v>
      </c>
    </row>
    <row r="1154" spans="1:4" x14ac:dyDescent="0.25">
      <c r="A1154" s="5">
        <v>2004</v>
      </c>
      <c r="B1154" s="10" t="s">
        <v>258</v>
      </c>
      <c r="C1154" s="10" t="s">
        <v>241</v>
      </c>
      <c r="D1154" s="10">
        <v>0</v>
      </c>
    </row>
    <row r="1155" spans="1:4" x14ac:dyDescent="0.25">
      <c r="A1155" s="5">
        <v>2004</v>
      </c>
      <c r="B1155" s="10" t="s">
        <v>259</v>
      </c>
      <c r="C1155" s="10" t="s">
        <v>241</v>
      </c>
      <c r="D1155" s="10">
        <v>0</v>
      </c>
    </row>
    <row r="1156" spans="1:4" x14ac:dyDescent="0.25">
      <c r="A1156" s="5">
        <v>2004</v>
      </c>
      <c r="B1156" s="10" t="s">
        <v>248</v>
      </c>
      <c r="C1156" s="10" t="s">
        <v>260</v>
      </c>
      <c r="D1156" s="10">
        <v>0</v>
      </c>
    </row>
    <row r="1157" spans="1:4" x14ac:dyDescent="0.25">
      <c r="A1157" s="5">
        <v>2004</v>
      </c>
      <c r="B1157" s="10" t="s">
        <v>249</v>
      </c>
      <c r="C1157" s="10" t="s">
        <v>260</v>
      </c>
      <c r="D1157" s="10">
        <v>0</v>
      </c>
    </row>
    <row r="1158" spans="1:4" x14ac:dyDescent="0.25">
      <c r="A1158" s="5">
        <v>2004</v>
      </c>
      <c r="B1158" s="10" t="s">
        <v>250</v>
      </c>
      <c r="C1158" s="10" t="s">
        <v>260</v>
      </c>
      <c r="D1158" s="10">
        <v>0</v>
      </c>
    </row>
    <row r="1159" spans="1:4" x14ac:dyDescent="0.25">
      <c r="A1159" s="5">
        <v>2004</v>
      </c>
      <c r="B1159" s="10" t="s">
        <v>251</v>
      </c>
      <c r="C1159" s="10" t="s">
        <v>260</v>
      </c>
      <c r="D1159" s="10">
        <v>0</v>
      </c>
    </row>
    <row r="1160" spans="1:4" x14ac:dyDescent="0.25">
      <c r="A1160" s="5">
        <v>2004</v>
      </c>
      <c r="B1160" s="10" t="s">
        <v>252</v>
      </c>
      <c r="C1160" s="10" t="s">
        <v>260</v>
      </c>
      <c r="D1160" s="10">
        <v>0</v>
      </c>
    </row>
    <row r="1161" spans="1:4" x14ac:dyDescent="0.25">
      <c r="A1161" s="5">
        <v>2004</v>
      </c>
      <c r="B1161" s="10" t="s">
        <v>253</v>
      </c>
      <c r="C1161" s="10" t="s">
        <v>260</v>
      </c>
      <c r="D1161" s="10">
        <v>0</v>
      </c>
    </row>
    <row r="1162" spans="1:4" x14ac:dyDescent="0.25">
      <c r="A1162" s="5">
        <v>2004</v>
      </c>
      <c r="B1162" s="10" t="s">
        <v>254</v>
      </c>
      <c r="C1162" s="10" t="s">
        <v>260</v>
      </c>
      <c r="D1162" s="10">
        <v>0</v>
      </c>
    </row>
    <row r="1163" spans="1:4" x14ac:dyDescent="0.25">
      <c r="A1163" s="5">
        <v>2004</v>
      </c>
      <c r="B1163" s="10" t="s">
        <v>255</v>
      </c>
      <c r="C1163" s="10" t="s">
        <v>260</v>
      </c>
      <c r="D1163" s="10">
        <v>0</v>
      </c>
    </row>
    <row r="1164" spans="1:4" x14ac:dyDescent="0.25">
      <c r="A1164" s="5">
        <v>2004</v>
      </c>
      <c r="B1164" s="10" t="s">
        <v>256</v>
      </c>
      <c r="C1164" s="10" t="s">
        <v>260</v>
      </c>
      <c r="D1164" s="10">
        <v>0</v>
      </c>
    </row>
    <row r="1165" spans="1:4" x14ac:dyDescent="0.25">
      <c r="A1165" s="5">
        <v>2004</v>
      </c>
      <c r="B1165" s="10" t="s">
        <v>257</v>
      </c>
      <c r="C1165" s="10" t="s">
        <v>260</v>
      </c>
      <c r="D1165" s="10">
        <v>0</v>
      </c>
    </row>
    <row r="1166" spans="1:4" x14ac:dyDescent="0.25">
      <c r="A1166" s="5">
        <v>2004</v>
      </c>
      <c r="B1166" s="10" t="s">
        <v>258</v>
      </c>
      <c r="C1166" s="10" t="s">
        <v>260</v>
      </c>
      <c r="D1166" s="10">
        <v>0</v>
      </c>
    </row>
    <row r="1167" spans="1:4" x14ac:dyDescent="0.25">
      <c r="A1167" s="5">
        <v>2004</v>
      </c>
      <c r="B1167" s="10" t="s">
        <v>259</v>
      </c>
      <c r="C1167" s="10" t="s">
        <v>260</v>
      </c>
      <c r="D1167" s="10">
        <v>0</v>
      </c>
    </row>
    <row r="1168" spans="1:4" x14ac:dyDescent="0.25">
      <c r="A1168" s="5">
        <v>2004</v>
      </c>
      <c r="B1168" s="10" t="s">
        <v>248</v>
      </c>
      <c r="C1168" s="10" t="s">
        <v>244</v>
      </c>
      <c r="D1168" s="10">
        <v>590000</v>
      </c>
    </row>
    <row r="1169" spans="1:4" x14ac:dyDescent="0.25">
      <c r="A1169" s="5">
        <v>2004</v>
      </c>
      <c r="B1169" s="10" t="s">
        <v>249</v>
      </c>
      <c r="C1169" s="10" t="s">
        <v>244</v>
      </c>
      <c r="D1169" s="10">
        <v>0</v>
      </c>
    </row>
    <row r="1170" spans="1:4" x14ac:dyDescent="0.25">
      <c r="A1170" s="5">
        <v>2004</v>
      </c>
      <c r="B1170" s="10" t="s">
        <v>250</v>
      </c>
      <c r="C1170" s="10" t="s">
        <v>244</v>
      </c>
      <c r="D1170" s="10">
        <v>800000</v>
      </c>
    </row>
    <row r="1171" spans="1:4" x14ac:dyDescent="0.25">
      <c r="A1171" s="5">
        <v>2004</v>
      </c>
      <c r="B1171" s="10" t="s">
        <v>251</v>
      </c>
      <c r="C1171" s="10" t="s">
        <v>244</v>
      </c>
      <c r="D1171" s="10">
        <v>2195000</v>
      </c>
    </row>
    <row r="1172" spans="1:4" x14ac:dyDescent="0.25">
      <c r="A1172" s="5">
        <v>2004</v>
      </c>
      <c r="B1172" s="10" t="s">
        <v>252</v>
      </c>
      <c r="C1172" s="10" t="s">
        <v>244</v>
      </c>
      <c r="D1172" s="10">
        <v>575000</v>
      </c>
    </row>
    <row r="1173" spans="1:4" x14ac:dyDescent="0.25">
      <c r="A1173" s="5">
        <v>2004</v>
      </c>
      <c r="B1173" s="10" t="s">
        <v>253</v>
      </c>
      <c r="C1173" s="10" t="s">
        <v>244</v>
      </c>
      <c r="D1173" s="10">
        <v>2475000</v>
      </c>
    </row>
    <row r="1174" spans="1:4" x14ac:dyDescent="0.25">
      <c r="A1174" s="5">
        <v>2004</v>
      </c>
      <c r="B1174" s="10" t="s">
        <v>254</v>
      </c>
      <c r="C1174" s="10" t="s">
        <v>244</v>
      </c>
      <c r="D1174" s="10">
        <v>3475000</v>
      </c>
    </row>
    <row r="1175" spans="1:4" x14ac:dyDescent="0.25">
      <c r="A1175" s="5">
        <v>2004</v>
      </c>
      <c r="B1175" s="10" t="s">
        <v>255</v>
      </c>
      <c r="C1175" s="10" t="s">
        <v>244</v>
      </c>
      <c r="D1175" s="10">
        <v>2000000</v>
      </c>
    </row>
    <row r="1176" spans="1:4" x14ac:dyDescent="0.25">
      <c r="A1176" s="5">
        <v>2004</v>
      </c>
      <c r="B1176" s="10" t="s">
        <v>256</v>
      </c>
      <c r="C1176" s="10" t="s">
        <v>244</v>
      </c>
      <c r="D1176" s="10">
        <v>3725000</v>
      </c>
    </row>
    <row r="1177" spans="1:4" x14ac:dyDescent="0.25">
      <c r="A1177" s="5">
        <v>2004</v>
      </c>
      <c r="B1177" s="10" t="s">
        <v>257</v>
      </c>
      <c r="C1177" s="10" t="s">
        <v>244</v>
      </c>
      <c r="D1177" s="10">
        <v>500000</v>
      </c>
    </row>
    <row r="1178" spans="1:4" x14ac:dyDescent="0.25">
      <c r="A1178" s="5">
        <v>2004</v>
      </c>
      <c r="B1178" s="10" t="s">
        <v>258</v>
      </c>
      <c r="C1178" s="10" t="s">
        <v>244</v>
      </c>
      <c r="D1178" s="10">
        <v>500000</v>
      </c>
    </row>
    <row r="1179" spans="1:4" x14ac:dyDescent="0.25">
      <c r="A1179" s="5">
        <v>2004</v>
      </c>
      <c r="B1179" s="10" t="s">
        <v>259</v>
      </c>
      <c r="C1179" s="10" t="s">
        <v>244</v>
      </c>
      <c r="D1179" s="10">
        <v>500000</v>
      </c>
    </row>
    <row r="1180" spans="1:4" x14ac:dyDescent="0.25">
      <c r="A1180" s="5">
        <v>2004</v>
      </c>
      <c r="B1180" s="10" t="s">
        <v>248</v>
      </c>
      <c r="C1180" s="10" t="s">
        <v>243</v>
      </c>
      <c r="D1180" s="10">
        <v>0</v>
      </c>
    </row>
    <row r="1181" spans="1:4" x14ac:dyDescent="0.25">
      <c r="A1181" s="5">
        <v>2004</v>
      </c>
      <c r="B1181" s="10" t="s">
        <v>249</v>
      </c>
      <c r="C1181" s="10" t="s">
        <v>243</v>
      </c>
      <c r="D1181" s="10">
        <v>0</v>
      </c>
    </row>
    <row r="1182" spans="1:4" x14ac:dyDescent="0.25">
      <c r="A1182" s="5">
        <v>2004</v>
      </c>
      <c r="B1182" s="10" t="s">
        <v>250</v>
      </c>
      <c r="C1182" s="10" t="s">
        <v>243</v>
      </c>
      <c r="D1182" s="10">
        <v>0</v>
      </c>
    </row>
    <row r="1183" spans="1:4" x14ac:dyDescent="0.25">
      <c r="A1183" s="5">
        <v>2004</v>
      </c>
      <c r="B1183" s="10" t="s">
        <v>251</v>
      </c>
      <c r="C1183" s="10" t="s">
        <v>243</v>
      </c>
      <c r="D1183" s="10">
        <v>0</v>
      </c>
    </row>
    <row r="1184" spans="1:4" x14ac:dyDescent="0.25">
      <c r="A1184" s="5">
        <v>2004</v>
      </c>
      <c r="B1184" s="10" t="s">
        <v>252</v>
      </c>
      <c r="C1184" s="10" t="s">
        <v>243</v>
      </c>
      <c r="D1184" s="10">
        <v>0</v>
      </c>
    </row>
    <row r="1185" spans="1:4" x14ac:dyDescent="0.25">
      <c r="A1185" s="5">
        <v>2004</v>
      </c>
      <c r="B1185" s="10" t="s">
        <v>253</v>
      </c>
      <c r="C1185" s="10" t="s">
        <v>243</v>
      </c>
      <c r="D1185" s="10">
        <v>0</v>
      </c>
    </row>
    <row r="1186" spans="1:4" x14ac:dyDescent="0.25">
      <c r="A1186" s="5">
        <v>2004</v>
      </c>
      <c r="B1186" s="10" t="s">
        <v>254</v>
      </c>
      <c r="C1186" s="10" t="s">
        <v>243</v>
      </c>
      <c r="D1186" s="10">
        <v>0</v>
      </c>
    </row>
    <row r="1187" spans="1:4" x14ac:dyDescent="0.25">
      <c r="A1187" s="5">
        <v>2004</v>
      </c>
      <c r="B1187" s="10" t="s">
        <v>255</v>
      </c>
      <c r="C1187" s="10" t="s">
        <v>243</v>
      </c>
      <c r="D1187" s="10">
        <v>0</v>
      </c>
    </row>
    <row r="1188" spans="1:4" x14ac:dyDescent="0.25">
      <c r="A1188" s="5">
        <v>2004</v>
      </c>
      <c r="B1188" s="10" t="s">
        <v>256</v>
      </c>
      <c r="C1188" s="10" t="s">
        <v>243</v>
      </c>
      <c r="D1188" s="10">
        <v>0</v>
      </c>
    </row>
    <row r="1189" spans="1:4" x14ac:dyDescent="0.25">
      <c r="A1189" s="5">
        <v>2004</v>
      </c>
      <c r="B1189" s="10" t="s">
        <v>257</v>
      </c>
      <c r="C1189" s="10" t="s">
        <v>243</v>
      </c>
      <c r="D1189" s="10">
        <v>0</v>
      </c>
    </row>
    <row r="1190" spans="1:4" x14ac:dyDescent="0.25">
      <c r="A1190" s="5">
        <v>2004</v>
      </c>
      <c r="B1190" s="10" t="s">
        <v>258</v>
      </c>
      <c r="C1190" s="10" t="s">
        <v>243</v>
      </c>
      <c r="D1190" s="10">
        <v>0</v>
      </c>
    </row>
    <row r="1191" spans="1:4" x14ac:dyDescent="0.25">
      <c r="A1191" s="5">
        <v>2004</v>
      </c>
      <c r="B1191" s="10" t="s">
        <v>259</v>
      </c>
      <c r="C1191" s="10" t="s">
        <v>243</v>
      </c>
      <c r="D1191" s="10">
        <v>0</v>
      </c>
    </row>
    <row r="1192" spans="1:4" x14ac:dyDescent="0.25">
      <c r="A1192" s="5">
        <v>2005</v>
      </c>
      <c r="B1192" s="10" t="s">
        <v>248</v>
      </c>
      <c r="C1192" s="10" t="s">
        <v>236</v>
      </c>
      <c r="D1192" s="10">
        <v>0</v>
      </c>
    </row>
    <row r="1193" spans="1:4" x14ac:dyDescent="0.25">
      <c r="A1193" s="5">
        <v>2005</v>
      </c>
      <c r="B1193" s="10" t="s">
        <v>249</v>
      </c>
      <c r="C1193" s="10" t="s">
        <v>236</v>
      </c>
      <c r="D1193" s="10">
        <v>0</v>
      </c>
    </row>
    <row r="1194" spans="1:4" x14ac:dyDescent="0.25">
      <c r="A1194" s="5">
        <v>2005</v>
      </c>
      <c r="B1194" s="10" t="s">
        <v>250</v>
      </c>
      <c r="C1194" s="10" t="s">
        <v>236</v>
      </c>
      <c r="D1194" s="10">
        <v>0</v>
      </c>
    </row>
    <row r="1195" spans="1:4" x14ac:dyDescent="0.25">
      <c r="A1195" s="5">
        <v>2005</v>
      </c>
      <c r="B1195" s="10" t="s">
        <v>251</v>
      </c>
      <c r="C1195" s="10" t="s">
        <v>236</v>
      </c>
      <c r="D1195" s="10">
        <v>0</v>
      </c>
    </row>
    <row r="1196" spans="1:4" x14ac:dyDescent="0.25">
      <c r="A1196" s="5">
        <v>2005</v>
      </c>
      <c r="B1196" s="10" t="s">
        <v>252</v>
      </c>
      <c r="C1196" s="10" t="s">
        <v>236</v>
      </c>
      <c r="D1196" s="10">
        <v>0</v>
      </c>
    </row>
    <row r="1197" spans="1:4" x14ac:dyDescent="0.25">
      <c r="A1197" s="5">
        <v>2005</v>
      </c>
      <c r="B1197" s="10" t="s">
        <v>253</v>
      </c>
      <c r="C1197" s="10" t="s">
        <v>236</v>
      </c>
      <c r="D1197" s="10">
        <v>0</v>
      </c>
    </row>
    <row r="1198" spans="1:4" x14ac:dyDescent="0.25">
      <c r="A1198" s="5">
        <v>2005</v>
      </c>
      <c r="B1198" s="10" t="s">
        <v>254</v>
      </c>
      <c r="C1198" s="10" t="s">
        <v>236</v>
      </c>
      <c r="D1198" s="10">
        <v>600000</v>
      </c>
    </row>
    <row r="1199" spans="1:4" x14ac:dyDescent="0.25">
      <c r="A1199" s="5">
        <v>2005</v>
      </c>
      <c r="B1199" s="10" t="s">
        <v>255</v>
      </c>
      <c r="C1199" s="10" t="s">
        <v>236</v>
      </c>
      <c r="D1199" s="10">
        <v>1000000</v>
      </c>
    </row>
    <row r="1200" spans="1:4" x14ac:dyDescent="0.25">
      <c r="A1200" s="5">
        <v>2005</v>
      </c>
      <c r="B1200" s="10" t="s">
        <v>256</v>
      </c>
      <c r="C1200" s="10" t="s">
        <v>236</v>
      </c>
      <c r="D1200" s="10">
        <v>1000000</v>
      </c>
    </row>
    <row r="1201" spans="1:4" x14ac:dyDescent="0.25">
      <c r="A1201" s="5">
        <v>2005</v>
      </c>
      <c r="B1201" s="10" t="s">
        <v>257</v>
      </c>
      <c r="C1201" s="10" t="s">
        <v>236</v>
      </c>
      <c r="D1201" s="10">
        <v>0</v>
      </c>
    </row>
    <row r="1202" spans="1:4" x14ac:dyDescent="0.25">
      <c r="A1202" s="5">
        <v>2005</v>
      </c>
      <c r="B1202" s="10" t="s">
        <v>258</v>
      </c>
      <c r="C1202" s="10" t="s">
        <v>236</v>
      </c>
      <c r="D1202" s="10">
        <v>0</v>
      </c>
    </row>
    <row r="1203" spans="1:4" x14ac:dyDescent="0.25">
      <c r="A1203" s="5">
        <v>2005</v>
      </c>
      <c r="B1203" s="10" t="s">
        <v>259</v>
      </c>
      <c r="C1203" s="10" t="s">
        <v>236</v>
      </c>
      <c r="D1203" s="10">
        <v>0</v>
      </c>
    </row>
    <row r="1204" spans="1:4" x14ac:dyDescent="0.25">
      <c r="A1204" s="5">
        <v>2005</v>
      </c>
      <c r="B1204" s="10" t="s">
        <v>248</v>
      </c>
      <c r="C1204" s="10" t="s">
        <v>237</v>
      </c>
      <c r="D1204" s="10">
        <v>1450000</v>
      </c>
    </row>
    <row r="1205" spans="1:4" x14ac:dyDescent="0.25">
      <c r="A1205" s="5">
        <v>2005</v>
      </c>
      <c r="B1205" s="10" t="s">
        <v>249</v>
      </c>
      <c r="C1205" s="10" t="s">
        <v>237</v>
      </c>
      <c r="D1205" s="10">
        <v>1300000</v>
      </c>
    </row>
    <row r="1206" spans="1:4" x14ac:dyDescent="0.25">
      <c r="A1206" s="5">
        <v>2005</v>
      </c>
      <c r="B1206" s="10" t="s">
        <v>250</v>
      </c>
      <c r="C1206" s="10" t="s">
        <v>237</v>
      </c>
      <c r="D1206" s="10">
        <v>1000000</v>
      </c>
    </row>
    <row r="1207" spans="1:4" x14ac:dyDescent="0.25">
      <c r="A1207" s="5">
        <v>2005</v>
      </c>
      <c r="B1207" s="10" t="s">
        <v>251</v>
      </c>
      <c r="C1207" s="10" t="s">
        <v>237</v>
      </c>
      <c r="D1207" s="10">
        <v>2700000</v>
      </c>
    </row>
    <row r="1208" spans="1:4" x14ac:dyDescent="0.25">
      <c r="A1208" s="5">
        <v>2005</v>
      </c>
      <c r="B1208" s="10" t="s">
        <v>252</v>
      </c>
      <c r="C1208" s="10" t="s">
        <v>237</v>
      </c>
      <c r="D1208" s="10">
        <v>900000</v>
      </c>
    </row>
    <row r="1209" spans="1:4" x14ac:dyDescent="0.25">
      <c r="A1209" s="5">
        <v>2005</v>
      </c>
      <c r="B1209" s="10" t="s">
        <v>253</v>
      </c>
      <c r="C1209" s="10" t="s">
        <v>237</v>
      </c>
      <c r="D1209" s="10">
        <v>0</v>
      </c>
    </row>
    <row r="1210" spans="1:4" x14ac:dyDescent="0.25">
      <c r="A1210" s="5">
        <v>2005</v>
      </c>
      <c r="B1210" s="10" t="s">
        <v>254</v>
      </c>
      <c r="C1210" s="10" t="s">
        <v>237</v>
      </c>
      <c r="D1210" s="10">
        <v>0</v>
      </c>
    </row>
    <row r="1211" spans="1:4" x14ac:dyDescent="0.25">
      <c r="A1211" s="5">
        <v>2005</v>
      </c>
      <c r="B1211" s="10" t="s">
        <v>255</v>
      </c>
      <c r="C1211" s="10" t="s">
        <v>237</v>
      </c>
      <c r="D1211" s="10">
        <v>200000</v>
      </c>
    </row>
    <row r="1212" spans="1:4" x14ac:dyDescent="0.25">
      <c r="A1212" s="5">
        <v>2005</v>
      </c>
      <c r="B1212" s="10" t="s">
        <v>256</v>
      </c>
      <c r="C1212" s="10" t="s">
        <v>237</v>
      </c>
      <c r="D1212" s="10">
        <v>0</v>
      </c>
    </row>
    <row r="1213" spans="1:4" x14ac:dyDescent="0.25">
      <c r="A1213" s="5">
        <v>2005</v>
      </c>
      <c r="B1213" s="10" t="s">
        <v>257</v>
      </c>
      <c r="C1213" s="10" t="s">
        <v>237</v>
      </c>
      <c r="D1213" s="10">
        <v>0</v>
      </c>
    </row>
    <row r="1214" spans="1:4" x14ac:dyDescent="0.25">
      <c r="A1214" s="5">
        <v>2005</v>
      </c>
      <c r="B1214" s="10" t="s">
        <v>258</v>
      </c>
      <c r="C1214" s="10" t="s">
        <v>237</v>
      </c>
      <c r="D1214" s="10">
        <v>900000</v>
      </c>
    </row>
    <row r="1215" spans="1:4" x14ac:dyDescent="0.25">
      <c r="A1215" s="5">
        <v>2005</v>
      </c>
      <c r="B1215" s="10" t="s">
        <v>259</v>
      </c>
      <c r="C1215" s="10" t="s">
        <v>237</v>
      </c>
      <c r="D1215" s="10">
        <v>775000</v>
      </c>
    </row>
    <row r="1216" spans="1:4" x14ac:dyDescent="0.25">
      <c r="A1216" s="5">
        <v>2005</v>
      </c>
      <c r="B1216" s="10" t="s">
        <v>248</v>
      </c>
      <c r="C1216" s="10" t="s">
        <v>238</v>
      </c>
      <c r="D1216" s="10">
        <v>0</v>
      </c>
    </row>
    <row r="1217" spans="1:4" x14ac:dyDescent="0.25">
      <c r="A1217" s="5">
        <v>2005</v>
      </c>
      <c r="B1217" s="10" t="s">
        <v>249</v>
      </c>
      <c r="C1217" s="10" t="s">
        <v>238</v>
      </c>
      <c r="D1217" s="10">
        <v>200000</v>
      </c>
    </row>
    <row r="1218" spans="1:4" x14ac:dyDescent="0.25">
      <c r="A1218" s="5">
        <v>2005</v>
      </c>
      <c r="B1218" s="10" t="s">
        <v>250</v>
      </c>
      <c r="C1218" s="10" t="s">
        <v>238</v>
      </c>
      <c r="D1218" s="10">
        <v>0</v>
      </c>
    </row>
    <row r="1219" spans="1:4" x14ac:dyDescent="0.25">
      <c r="A1219" s="5">
        <v>2005</v>
      </c>
      <c r="B1219" s="10" t="s">
        <v>251</v>
      </c>
      <c r="C1219" s="10" t="s">
        <v>238</v>
      </c>
      <c r="D1219" s="10">
        <v>0</v>
      </c>
    </row>
    <row r="1220" spans="1:4" x14ac:dyDescent="0.25">
      <c r="A1220" s="5">
        <v>2005</v>
      </c>
      <c r="B1220" s="10" t="s">
        <v>252</v>
      </c>
      <c r="C1220" s="10" t="s">
        <v>238</v>
      </c>
      <c r="D1220" s="10">
        <v>0</v>
      </c>
    </row>
    <row r="1221" spans="1:4" x14ac:dyDescent="0.25">
      <c r="A1221" s="5">
        <v>2005</v>
      </c>
      <c r="B1221" s="10" t="s">
        <v>253</v>
      </c>
      <c r="C1221" s="10" t="s">
        <v>238</v>
      </c>
      <c r="D1221" s="10">
        <v>0</v>
      </c>
    </row>
    <row r="1222" spans="1:4" x14ac:dyDescent="0.25">
      <c r="A1222" s="5">
        <v>2005</v>
      </c>
      <c r="B1222" s="10" t="s">
        <v>254</v>
      </c>
      <c r="C1222" s="10" t="s">
        <v>238</v>
      </c>
      <c r="D1222" s="10">
        <v>0</v>
      </c>
    </row>
    <row r="1223" spans="1:4" x14ac:dyDescent="0.25">
      <c r="A1223" s="5">
        <v>2005</v>
      </c>
      <c r="B1223" s="10" t="s">
        <v>255</v>
      </c>
      <c r="C1223" s="10" t="s">
        <v>238</v>
      </c>
      <c r="D1223" s="10">
        <v>0</v>
      </c>
    </row>
    <row r="1224" spans="1:4" x14ac:dyDescent="0.25">
      <c r="A1224" s="5">
        <v>2005</v>
      </c>
      <c r="B1224" s="10" t="s">
        <v>256</v>
      </c>
      <c r="C1224" s="10" t="s">
        <v>238</v>
      </c>
      <c r="D1224" s="10">
        <v>0</v>
      </c>
    </row>
    <row r="1225" spans="1:4" x14ac:dyDescent="0.25">
      <c r="A1225" s="5">
        <v>2005</v>
      </c>
      <c r="B1225" s="10" t="s">
        <v>257</v>
      </c>
      <c r="C1225" s="10" t="s">
        <v>238</v>
      </c>
      <c r="D1225" s="10">
        <v>0</v>
      </c>
    </row>
    <row r="1226" spans="1:4" x14ac:dyDescent="0.25">
      <c r="A1226" s="5">
        <v>2005</v>
      </c>
      <c r="B1226" s="10" t="s">
        <v>258</v>
      </c>
      <c r="C1226" s="10" t="s">
        <v>238</v>
      </c>
      <c r="D1226" s="10">
        <v>0</v>
      </c>
    </row>
    <row r="1227" spans="1:4" x14ac:dyDescent="0.25">
      <c r="A1227" s="5">
        <v>2005</v>
      </c>
      <c r="B1227" s="10" t="s">
        <v>259</v>
      </c>
      <c r="C1227" s="10" t="s">
        <v>238</v>
      </c>
      <c r="D1227" s="10">
        <v>0</v>
      </c>
    </row>
    <row r="1228" spans="1:4" x14ac:dyDescent="0.25">
      <c r="A1228" s="5">
        <v>2005</v>
      </c>
      <c r="B1228" s="10" t="s">
        <v>248</v>
      </c>
      <c r="C1228" s="10" t="s">
        <v>239</v>
      </c>
      <c r="D1228" s="10">
        <v>900000</v>
      </c>
    </row>
    <row r="1229" spans="1:4" x14ac:dyDescent="0.25">
      <c r="A1229" s="5">
        <v>2005</v>
      </c>
      <c r="B1229" s="10" t="s">
        <v>249</v>
      </c>
      <c r="C1229" s="10" t="s">
        <v>239</v>
      </c>
      <c r="D1229" s="10">
        <v>0</v>
      </c>
    </row>
    <row r="1230" spans="1:4" x14ac:dyDescent="0.25">
      <c r="A1230" s="5">
        <v>2005</v>
      </c>
      <c r="B1230" s="10" t="s">
        <v>250</v>
      </c>
      <c r="C1230" s="10" t="s">
        <v>239</v>
      </c>
      <c r="D1230" s="10">
        <v>0</v>
      </c>
    </row>
    <row r="1231" spans="1:4" x14ac:dyDescent="0.25">
      <c r="A1231" s="5">
        <v>2005</v>
      </c>
      <c r="B1231" s="10" t="s">
        <v>251</v>
      </c>
      <c r="C1231" s="10" t="s">
        <v>239</v>
      </c>
      <c r="D1231" s="10">
        <v>50000</v>
      </c>
    </row>
    <row r="1232" spans="1:4" x14ac:dyDescent="0.25">
      <c r="A1232" s="5">
        <v>2005</v>
      </c>
      <c r="B1232" s="10" t="s">
        <v>252</v>
      </c>
      <c r="C1232" s="10" t="s">
        <v>239</v>
      </c>
      <c r="D1232" s="10">
        <v>0</v>
      </c>
    </row>
    <row r="1233" spans="1:4" x14ac:dyDescent="0.25">
      <c r="A1233" s="5">
        <v>2005</v>
      </c>
      <c r="B1233" s="10" t="s">
        <v>253</v>
      </c>
      <c r="C1233" s="10" t="s">
        <v>239</v>
      </c>
      <c r="D1233" s="10">
        <v>0</v>
      </c>
    </row>
    <row r="1234" spans="1:4" x14ac:dyDescent="0.25">
      <c r="A1234" s="5">
        <v>2005</v>
      </c>
      <c r="B1234" s="10" t="s">
        <v>254</v>
      </c>
      <c r="C1234" s="10" t="s">
        <v>239</v>
      </c>
      <c r="D1234" s="10">
        <v>0</v>
      </c>
    </row>
    <row r="1235" spans="1:4" x14ac:dyDescent="0.25">
      <c r="A1235" s="5">
        <v>2005</v>
      </c>
      <c r="B1235" s="10" t="s">
        <v>255</v>
      </c>
      <c r="C1235" s="10" t="s">
        <v>239</v>
      </c>
      <c r="D1235" s="10">
        <v>0</v>
      </c>
    </row>
    <row r="1236" spans="1:4" x14ac:dyDescent="0.25">
      <c r="A1236" s="5">
        <v>2005</v>
      </c>
      <c r="B1236" s="10" t="s">
        <v>256</v>
      </c>
      <c r="C1236" s="10" t="s">
        <v>239</v>
      </c>
      <c r="D1236" s="10">
        <v>0</v>
      </c>
    </row>
    <row r="1237" spans="1:4" x14ac:dyDescent="0.25">
      <c r="A1237" s="5">
        <v>2005</v>
      </c>
      <c r="B1237" s="10" t="s">
        <v>257</v>
      </c>
      <c r="C1237" s="10" t="s">
        <v>239</v>
      </c>
      <c r="D1237" s="10">
        <v>400000</v>
      </c>
    </row>
    <row r="1238" spans="1:4" x14ac:dyDescent="0.25">
      <c r="A1238" s="5">
        <v>2005</v>
      </c>
      <c r="B1238" s="10" t="s">
        <v>258</v>
      </c>
      <c r="C1238" s="10" t="s">
        <v>239</v>
      </c>
      <c r="D1238" s="10">
        <v>100000</v>
      </c>
    </row>
    <row r="1239" spans="1:4" x14ac:dyDescent="0.25">
      <c r="A1239" s="5">
        <v>2005</v>
      </c>
      <c r="B1239" s="10" t="s">
        <v>259</v>
      </c>
      <c r="C1239" s="10" t="s">
        <v>239</v>
      </c>
      <c r="D1239" s="10">
        <v>250000</v>
      </c>
    </row>
    <row r="1240" spans="1:4" x14ac:dyDescent="0.25">
      <c r="A1240" s="5">
        <v>2005</v>
      </c>
      <c r="B1240" s="10" t="s">
        <v>248</v>
      </c>
      <c r="C1240" s="10" t="s">
        <v>240</v>
      </c>
      <c r="D1240" s="10">
        <v>500000</v>
      </c>
    </row>
    <row r="1241" spans="1:4" x14ac:dyDescent="0.25">
      <c r="A1241" s="5">
        <v>2005</v>
      </c>
      <c r="B1241" s="10" t="s">
        <v>249</v>
      </c>
      <c r="C1241" s="10" t="s">
        <v>240</v>
      </c>
      <c r="D1241" s="10">
        <v>0</v>
      </c>
    </row>
    <row r="1242" spans="1:4" x14ac:dyDescent="0.25">
      <c r="A1242" s="5">
        <v>2005</v>
      </c>
      <c r="B1242" s="10" t="s">
        <v>250</v>
      </c>
      <c r="C1242" s="10" t="s">
        <v>240</v>
      </c>
      <c r="D1242" s="10">
        <v>0</v>
      </c>
    </row>
    <row r="1243" spans="1:4" x14ac:dyDescent="0.25">
      <c r="A1243" s="5">
        <v>2005</v>
      </c>
      <c r="B1243" s="10" t="s">
        <v>251</v>
      </c>
      <c r="C1243" s="10" t="s">
        <v>240</v>
      </c>
      <c r="D1243" s="10">
        <v>0</v>
      </c>
    </row>
    <row r="1244" spans="1:4" x14ac:dyDescent="0.25">
      <c r="A1244" s="5">
        <v>2005</v>
      </c>
      <c r="B1244" s="10" t="s">
        <v>252</v>
      </c>
      <c r="C1244" s="10" t="s">
        <v>240</v>
      </c>
      <c r="D1244" s="10">
        <v>0</v>
      </c>
    </row>
    <row r="1245" spans="1:4" x14ac:dyDescent="0.25">
      <c r="A1245" s="5">
        <v>2005</v>
      </c>
      <c r="B1245" s="10" t="s">
        <v>253</v>
      </c>
      <c r="C1245" s="10" t="s">
        <v>240</v>
      </c>
      <c r="D1245" s="10">
        <v>10000</v>
      </c>
    </row>
    <row r="1246" spans="1:4" x14ac:dyDescent="0.25">
      <c r="A1246" s="5">
        <v>2005</v>
      </c>
      <c r="B1246" s="10" t="s">
        <v>254</v>
      </c>
      <c r="C1246" s="10" t="s">
        <v>240</v>
      </c>
      <c r="D1246" s="10">
        <v>0</v>
      </c>
    </row>
    <row r="1247" spans="1:4" x14ac:dyDescent="0.25">
      <c r="A1247" s="5">
        <v>2005</v>
      </c>
      <c r="B1247" s="10" t="s">
        <v>255</v>
      </c>
      <c r="C1247" s="10" t="s">
        <v>240</v>
      </c>
      <c r="D1247" s="10">
        <v>0</v>
      </c>
    </row>
    <row r="1248" spans="1:4" x14ac:dyDescent="0.25">
      <c r="A1248" s="5">
        <v>2005</v>
      </c>
      <c r="B1248" s="10" t="s">
        <v>256</v>
      </c>
      <c r="C1248" s="10" t="s">
        <v>240</v>
      </c>
      <c r="D1248" s="10">
        <v>0</v>
      </c>
    </row>
    <row r="1249" spans="1:4" x14ac:dyDescent="0.25">
      <c r="A1249" s="5">
        <v>2005</v>
      </c>
      <c r="B1249" s="10" t="s">
        <v>257</v>
      </c>
      <c r="C1249" s="10" t="s">
        <v>240</v>
      </c>
      <c r="D1249" s="10">
        <v>800000</v>
      </c>
    </row>
    <row r="1250" spans="1:4" x14ac:dyDescent="0.25">
      <c r="A1250" s="5">
        <v>2005</v>
      </c>
      <c r="B1250" s="10" t="s">
        <v>258</v>
      </c>
      <c r="C1250" s="10" t="s">
        <v>240</v>
      </c>
      <c r="D1250" s="10">
        <v>400000</v>
      </c>
    </row>
    <row r="1251" spans="1:4" x14ac:dyDescent="0.25">
      <c r="A1251" s="5">
        <v>2005</v>
      </c>
      <c r="B1251" s="10" t="s">
        <v>259</v>
      </c>
      <c r="C1251" s="10" t="s">
        <v>240</v>
      </c>
      <c r="D1251" s="10">
        <v>0</v>
      </c>
    </row>
    <row r="1252" spans="1:4" x14ac:dyDescent="0.25">
      <c r="A1252" s="5">
        <v>2005</v>
      </c>
      <c r="B1252" s="10" t="s">
        <v>248</v>
      </c>
      <c r="C1252" s="10" t="s">
        <v>241</v>
      </c>
      <c r="D1252" s="10">
        <v>0</v>
      </c>
    </row>
    <row r="1253" spans="1:4" x14ac:dyDescent="0.25">
      <c r="A1253" s="5">
        <v>2005</v>
      </c>
      <c r="B1253" s="10" t="s">
        <v>249</v>
      </c>
      <c r="C1253" s="10" t="s">
        <v>241</v>
      </c>
      <c r="D1253" s="10">
        <v>0</v>
      </c>
    </row>
    <row r="1254" spans="1:4" x14ac:dyDescent="0.25">
      <c r="A1254" s="5">
        <v>2005</v>
      </c>
      <c r="B1254" s="10" t="s">
        <v>250</v>
      </c>
      <c r="C1254" s="10" t="s">
        <v>241</v>
      </c>
      <c r="D1254" s="10">
        <v>0</v>
      </c>
    </row>
    <row r="1255" spans="1:4" x14ac:dyDescent="0.25">
      <c r="A1255" s="5">
        <v>2005</v>
      </c>
      <c r="B1255" s="10" t="s">
        <v>251</v>
      </c>
      <c r="C1255" s="10" t="s">
        <v>241</v>
      </c>
      <c r="D1255" s="10">
        <v>0</v>
      </c>
    </row>
    <row r="1256" spans="1:4" x14ac:dyDescent="0.25">
      <c r="A1256" s="5">
        <v>2005</v>
      </c>
      <c r="B1256" s="10" t="s">
        <v>252</v>
      </c>
      <c r="C1256" s="10" t="s">
        <v>241</v>
      </c>
      <c r="D1256" s="10">
        <v>0</v>
      </c>
    </row>
    <row r="1257" spans="1:4" x14ac:dyDescent="0.25">
      <c r="A1257" s="5">
        <v>2005</v>
      </c>
      <c r="B1257" s="10" t="s">
        <v>253</v>
      </c>
      <c r="C1257" s="10" t="s">
        <v>241</v>
      </c>
      <c r="D1257" s="10">
        <v>0</v>
      </c>
    </row>
    <row r="1258" spans="1:4" x14ac:dyDescent="0.25">
      <c r="A1258" s="5">
        <v>2005</v>
      </c>
      <c r="B1258" s="10" t="s">
        <v>254</v>
      </c>
      <c r="C1258" s="10" t="s">
        <v>241</v>
      </c>
      <c r="D1258" s="10">
        <v>0</v>
      </c>
    </row>
    <row r="1259" spans="1:4" x14ac:dyDescent="0.25">
      <c r="A1259" s="5">
        <v>2005</v>
      </c>
      <c r="B1259" s="10" t="s">
        <v>255</v>
      </c>
      <c r="C1259" s="10" t="s">
        <v>241</v>
      </c>
      <c r="D1259" s="10">
        <v>0</v>
      </c>
    </row>
    <row r="1260" spans="1:4" x14ac:dyDescent="0.25">
      <c r="A1260" s="5">
        <v>2005</v>
      </c>
      <c r="B1260" s="10" t="s">
        <v>256</v>
      </c>
      <c r="C1260" s="10" t="s">
        <v>241</v>
      </c>
      <c r="D1260" s="10">
        <v>0</v>
      </c>
    </row>
    <row r="1261" spans="1:4" x14ac:dyDescent="0.25">
      <c r="A1261" s="5">
        <v>2005</v>
      </c>
      <c r="B1261" s="10" t="s">
        <v>257</v>
      </c>
      <c r="C1261" s="10" t="s">
        <v>241</v>
      </c>
      <c r="D1261" s="10">
        <v>0</v>
      </c>
    </row>
    <row r="1262" spans="1:4" x14ac:dyDescent="0.25">
      <c r="A1262" s="5">
        <v>2005</v>
      </c>
      <c r="B1262" s="10" t="s">
        <v>258</v>
      </c>
      <c r="C1262" s="10" t="s">
        <v>241</v>
      </c>
      <c r="D1262" s="10">
        <v>0</v>
      </c>
    </row>
    <row r="1263" spans="1:4" x14ac:dyDescent="0.25">
      <c r="A1263" s="5">
        <v>2005</v>
      </c>
      <c r="B1263" s="10" t="s">
        <v>259</v>
      </c>
      <c r="C1263" s="10" t="s">
        <v>241</v>
      </c>
      <c r="D1263" s="10">
        <v>0</v>
      </c>
    </row>
    <row r="1264" spans="1:4" x14ac:dyDescent="0.25">
      <c r="A1264" s="5">
        <v>2005</v>
      </c>
      <c r="B1264" s="10" t="s">
        <v>248</v>
      </c>
      <c r="C1264" s="10" t="s">
        <v>260</v>
      </c>
      <c r="D1264" s="10">
        <v>0</v>
      </c>
    </row>
    <row r="1265" spans="1:4" x14ac:dyDescent="0.25">
      <c r="A1265" s="5">
        <v>2005</v>
      </c>
      <c r="B1265" s="10" t="s">
        <v>249</v>
      </c>
      <c r="C1265" s="10" t="s">
        <v>260</v>
      </c>
      <c r="D1265" s="10">
        <v>0</v>
      </c>
    </row>
    <row r="1266" spans="1:4" x14ac:dyDescent="0.25">
      <c r="A1266" s="5">
        <v>2005</v>
      </c>
      <c r="B1266" s="10" t="s">
        <v>250</v>
      </c>
      <c r="C1266" s="10" t="s">
        <v>260</v>
      </c>
      <c r="D1266" s="10">
        <v>0</v>
      </c>
    </row>
    <row r="1267" spans="1:4" x14ac:dyDescent="0.25">
      <c r="A1267" s="5">
        <v>2005</v>
      </c>
      <c r="B1267" s="10" t="s">
        <v>251</v>
      </c>
      <c r="C1267" s="10" t="s">
        <v>260</v>
      </c>
      <c r="D1267" s="10">
        <v>0</v>
      </c>
    </row>
    <row r="1268" spans="1:4" x14ac:dyDescent="0.25">
      <c r="A1268" s="5">
        <v>2005</v>
      </c>
      <c r="B1268" s="10" t="s">
        <v>252</v>
      </c>
      <c r="C1268" s="10" t="s">
        <v>260</v>
      </c>
      <c r="D1268" s="10">
        <v>0</v>
      </c>
    </row>
    <row r="1269" spans="1:4" x14ac:dyDescent="0.25">
      <c r="A1269" s="5">
        <v>2005</v>
      </c>
      <c r="B1269" s="10" t="s">
        <v>253</v>
      </c>
      <c r="C1269" s="10" t="s">
        <v>260</v>
      </c>
      <c r="D1269" s="10">
        <v>0</v>
      </c>
    </row>
    <row r="1270" spans="1:4" x14ac:dyDescent="0.25">
      <c r="A1270" s="5">
        <v>2005</v>
      </c>
      <c r="B1270" s="10" t="s">
        <v>254</v>
      </c>
      <c r="C1270" s="10" t="s">
        <v>260</v>
      </c>
      <c r="D1270" s="10">
        <v>0</v>
      </c>
    </row>
    <row r="1271" spans="1:4" x14ac:dyDescent="0.25">
      <c r="A1271" s="5">
        <v>2005</v>
      </c>
      <c r="B1271" s="10" t="s">
        <v>255</v>
      </c>
      <c r="C1271" s="10" t="s">
        <v>260</v>
      </c>
      <c r="D1271" s="10">
        <v>0</v>
      </c>
    </row>
    <row r="1272" spans="1:4" x14ac:dyDescent="0.25">
      <c r="A1272" s="5">
        <v>2005</v>
      </c>
      <c r="B1272" s="10" t="s">
        <v>256</v>
      </c>
      <c r="C1272" s="10" t="s">
        <v>260</v>
      </c>
      <c r="D1272" s="10">
        <v>0</v>
      </c>
    </row>
    <row r="1273" spans="1:4" x14ac:dyDescent="0.25">
      <c r="A1273" s="5">
        <v>2005</v>
      </c>
      <c r="B1273" s="10" t="s">
        <v>257</v>
      </c>
      <c r="C1273" s="10" t="s">
        <v>260</v>
      </c>
      <c r="D1273" s="10">
        <v>0</v>
      </c>
    </row>
    <row r="1274" spans="1:4" x14ac:dyDescent="0.25">
      <c r="A1274" s="5">
        <v>2005</v>
      </c>
      <c r="B1274" s="10" t="s">
        <v>258</v>
      </c>
      <c r="C1274" s="10" t="s">
        <v>260</v>
      </c>
      <c r="D1274" s="10">
        <v>0</v>
      </c>
    </row>
    <row r="1275" spans="1:4" x14ac:dyDescent="0.25">
      <c r="A1275" s="5">
        <v>2005</v>
      </c>
      <c r="B1275" s="10" t="s">
        <v>259</v>
      </c>
      <c r="C1275" s="10" t="s">
        <v>260</v>
      </c>
      <c r="D1275" s="10">
        <v>0</v>
      </c>
    </row>
    <row r="1276" spans="1:4" x14ac:dyDescent="0.25">
      <c r="A1276" s="5">
        <v>2005</v>
      </c>
      <c r="B1276" s="10" t="s">
        <v>248</v>
      </c>
      <c r="C1276" s="10" t="s">
        <v>244</v>
      </c>
      <c r="D1276" s="10">
        <v>125000</v>
      </c>
    </row>
    <row r="1277" spans="1:4" x14ac:dyDescent="0.25">
      <c r="A1277" s="5">
        <v>2005</v>
      </c>
      <c r="B1277" s="10" t="s">
        <v>249</v>
      </c>
      <c r="C1277" s="10" t="s">
        <v>244</v>
      </c>
      <c r="D1277" s="10">
        <v>200000</v>
      </c>
    </row>
    <row r="1278" spans="1:4" x14ac:dyDescent="0.25">
      <c r="A1278" s="5">
        <v>2005</v>
      </c>
      <c r="B1278" s="10" t="s">
        <v>250</v>
      </c>
      <c r="C1278" s="10" t="s">
        <v>244</v>
      </c>
      <c r="D1278" s="10">
        <v>500000</v>
      </c>
    </row>
    <row r="1279" spans="1:4" x14ac:dyDescent="0.25">
      <c r="A1279" s="5">
        <v>2005</v>
      </c>
      <c r="B1279" s="10" t="s">
        <v>251</v>
      </c>
      <c r="C1279" s="10" t="s">
        <v>244</v>
      </c>
      <c r="D1279" s="10">
        <v>200000</v>
      </c>
    </row>
    <row r="1280" spans="1:4" x14ac:dyDescent="0.25">
      <c r="A1280" s="5">
        <v>2005</v>
      </c>
      <c r="B1280" s="10" t="s">
        <v>252</v>
      </c>
      <c r="C1280" s="10" t="s">
        <v>244</v>
      </c>
      <c r="D1280" s="10">
        <v>225000</v>
      </c>
    </row>
    <row r="1281" spans="1:4" x14ac:dyDescent="0.25">
      <c r="A1281" s="5">
        <v>2005</v>
      </c>
      <c r="B1281" s="10" t="s">
        <v>253</v>
      </c>
      <c r="C1281" s="10" t="s">
        <v>244</v>
      </c>
      <c r="D1281" s="10">
        <v>690000</v>
      </c>
    </row>
    <row r="1282" spans="1:4" x14ac:dyDescent="0.25">
      <c r="A1282" s="5">
        <v>2005</v>
      </c>
      <c r="B1282" s="10" t="s">
        <v>254</v>
      </c>
      <c r="C1282" s="10" t="s">
        <v>244</v>
      </c>
      <c r="D1282" s="10">
        <v>560000</v>
      </c>
    </row>
    <row r="1283" spans="1:4" x14ac:dyDescent="0.25">
      <c r="A1283" s="5">
        <v>2005</v>
      </c>
      <c r="B1283" s="10" t="s">
        <v>255</v>
      </c>
      <c r="C1283" s="10" t="s">
        <v>244</v>
      </c>
      <c r="D1283" s="10">
        <v>400000</v>
      </c>
    </row>
    <row r="1284" spans="1:4" x14ac:dyDescent="0.25">
      <c r="A1284" s="5">
        <v>2005</v>
      </c>
      <c r="B1284" s="10" t="s">
        <v>256</v>
      </c>
      <c r="C1284" s="10" t="s">
        <v>244</v>
      </c>
      <c r="D1284" s="10">
        <v>840000</v>
      </c>
    </row>
    <row r="1285" spans="1:4" x14ac:dyDescent="0.25">
      <c r="A1285" s="5">
        <v>2005</v>
      </c>
      <c r="B1285" s="10" t="s">
        <v>257</v>
      </c>
      <c r="C1285" s="10" t="s">
        <v>244</v>
      </c>
      <c r="D1285" s="10">
        <v>180000</v>
      </c>
    </row>
    <row r="1286" spans="1:4" x14ac:dyDescent="0.25">
      <c r="A1286" s="5">
        <v>2005</v>
      </c>
      <c r="B1286" s="10" t="s">
        <v>258</v>
      </c>
      <c r="C1286" s="10" t="s">
        <v>244</v>
      </c>
      <c r="D1286" s="10">
        <v>320000</v>
      </c>
    </row>
    <row r="1287" spans="1:4" x14ac:dyDescent="0.25">
      <c r="A1287" s="5">
        <v>2005</v>
      </c>
      <c r="B1287" s="10" t="s">
        <v>259</v>
      </c>
      <c r="C1287" s="10" t="s">
        <v>244</v>
      </c>
      <c r="D1287" s="10">
        <v>200000</v>
      </c>
    </row>
    <row r="1288" spans="1:4" x14ac:dyDescent="0.25">
      <c r="A1288" s="5">
        <v>2005</v>
      </c>
      <c r="B1288" s="10" t="s">
        <v>248</v>
      </c>
      <c r="C1288" s="10" t="s">
        <v>243</v>
      </c>
      <c r="D1288" s="10">
        <v>0</v>
      </c>
    </row>
    <row r="1289" spans="1:4" x14ac:dyDescent="0.25">
      <c r="A1289" s="5">
        <v>2005</v>
      </c>
      <c r="B1289" s="10" t="s">
        <v>249</v>
      </c>
      <c r="C1289" s="10" t="s">
        <v>243</v>
      </c>
      <c r="D1289" s="10">
        <v>0</v>
      </c>
    </row>
    <row r="1290" spans="1:4" x14ac:dyDescent="0.25">
      <c r="A1290" s="5">
        <v>2005</v>
      </c>
      <c r="B1290" s="10" t="s">
        <v>250</v>
      </c>
      <c r="C1290" s="10" t="s">
        <v>243</v>
      </c>
      <c r="D1290" s="10">
        <v>0</v>
      </c>
    </row>
    <row r="1291" spans="1:4" x14ac:dyDescent="0.25">
      <c r="A1291" s="5">
        <v>2005</v>
      </c>
      <c r="B1291" s="10" t="s">
        <v>251</v>
      </c>
      <c r="C1291" s="10" t="s">
        <v>243</v>
      </c>
      <c r="D1291" s="10">
        <v>0</v>
      </c>
    </row>
    <row r="1292" spans="1:4" x14ac:dyDescent="0.25">
      <c r="A1292" s="5">
        <v>2005</v>
      </c>
      <c r="B1292" s="10" t="s">
        <v>252</v>
      </c>
      <c r="C1292" s="10" t="s">
        <v>243</v>
      </c>
      <c r="D1292" s="10">
        <v>0</v>
      </c>
    </row>
    <row r="1293" spans="1:4" x14ac:dyDescent="0.25">
      <c r="A1293" s="5">
        <v>2005</v>
      </c>
      <c r="B1293" s="10" t="s">
        <v>253</v>
      </c>
      <c r="C1293" s="10" t="s">
        <v>243</v>
      </c>
      <c r="D1293" s="10">
        <v>0</v>
      </c>
    </row>
    <row r="1294" spans="1:4" x14ac:dyDescent="0.25">
      <c r="A1294" s="5">
        <v>2005</v>
      </c>
      <c r="B1294" s="10" t="s">
        <v>254</v>
      </c>
      <c r="C1294" s="10" t="s">
        <v>243</v>
      </c>
      <c r="D1294" s="10">
        <v>0</v>
      </c>
    </row>
    <row r="1295" spans="1:4" x14ac:dyDescent="0.25">
      <c r="A1295" s="5">
        <v>2005</v>
      </c>
      <c r="B1295" s="10" t="s">
        <v>255</v>
      </c>
      <c r="C1295" s="10" t="s">
        <v>243</v>
      </c>
      <c r="D1295" s="10">
        <v>0</v>
      </c>
    </row>
    <row r="1296" spans="1:4" x14ac:dyDescent="0.25">
      <c r="A1296" s="5">
        <v>2005</v>
      </c>
      <c r="B1296" s="10" t="s">
        <v>256</v>
      </c>
      <c r="C1296" s="10" t="s">
        <v>243</v>
      </c>
      <c r="D1296" s="10">
        <v>0</v>
      </c>
    </row>
    <row r="1297" spans="1:4" x14ac:dyDescent="0.25">
      <c r="A1297" s="5">
        <v>2005</v>
      </c>
      <c r="B1297" s="10" t="s">
        <v>257</v>
      </c>
      <c r="C1297" s="10" t="s">
        <v>243</v>
      </c>
      <c r="D1297" s="10">
        <v>0</v>
      </c>
    </row>
    <row r="1298" spans="1:4" x14ac:dyDescent="0.25">
      <c r="A1298" s="5">
        <v>2005</v>
      </c>
      <c r="B1298" s="10" t="s">
        <v>258</v>
      </c>
      <c r="C1298" s="10" t="s">
        <v>243</v>
      </c>
      <c r="D1298" s="10">
        <v>0</v>
      </c>
    </row>
    <row r="1299" spans="1:4" x14ac:dyDescent="0.25">
      <c r="A1299" s="5">
        <v>2005</v>
      </c>
      <c r="B1299" s="10" t="s">
        <v>259</v>
      </c>
      <c r="C1299" s="10" t="s">
        <v>243</v>
      </c>
      <c r="D1299" s="10">
        <v>0</v>
      </c>
    </row>
    <row r="1300" spans="1:4" x14ac:dyDescent="0.25">
      <c r="A1300" s="5">
        <v>2006</v>
      </c>
      <c r="B1300" s="10" t="s">
        <v>248</v>
      </c>
      <c r="C1300" s="10" t="s">
        <v>236</v>
      </c>
      <c r="D1300" s="10">
        <v>0</v>
      </c>
    </row>
    <row r="1301" spans="1:4" x14ac:dyDescent="0.25">
      <c r="A1301" s="5">
        <v>2006</v>
      </c>
      <c r="B1301" s="10" t="s">
        <v>249</v>
      </c>
      <c r="C1301" s="10" t="s">
        <v>236</v>
      </c>
      <c r="D1301" s="10">
        <v>0</v>
      </c>
    </row>
    <row r="1302" spans="1:4" x14ac:dyDescent="0.25">
      <c r="A1302" s="5">
        <v>2006</v>
      </c>
      <c r="B1302" s="10" t="s">
        <v>250</v>
      </c>
      <c r="C1302" s="10" t="s">
        <v>236</v>
      </c>
      <c r="D1302" s="10">
        <v>0</v>
      </c>
    </row>
    <row r="1303" spans="1:4" x14ac:dyDescent="0.25">
      <c r="A1303" s="5">
        <v>2006</v>
      </c>
      <c r="B1303" s="10" t="s">
        <v>251</v>
      </c>
      <c r="C1303" s="10" t="s">
        <v>236</v>
      </c>
      <c r="D1303" s="10">
        <v>0</v>
      </c>
    </row>
    <row r="1304" spans="1:4" x14ac:dyDescent="0.25">
      <c r="A1304" s="5">
        <v>2006</v>
      </c>
      <c r="B1304" s="10" t="s">
        <v>252</v>
      </c>
      <c r="C1304" s="10" t="s">
        <v>236</v>
      </c>
      <c r="D1304" s="10">
        <v>0</v>
      </c>
    </row>
    <row r="1305" spans="1:4" x14ac:dyDescent="0.25">
      <c r="A1305" s="5">
        <v>2006</v>
      </c>
      <c r="B1305" s="10" t="s">
        <v>253</v>
      </c>
      <c r="C1305" s="10" t="s">
        <v>236</v>
      </c>
      <c r="D1305" s="10">
        <v>0</v>
      </c>
    </row>
    <row r="1306" spans="1:4" x14ac:dyDescent="0.25">
      <c r="A1306" s="5">
        <v>2006</v>
      </c>
      <c r="B1306" s="10" t="s">
        <v>254</v>
      </c>
      <c r="C1306" s="10" t="s">
        <v>236</v>
      </c>
      <c r="D1306" s="10">
        <v>0</v>
      </c>
    </row>
    <row r="1307" spans="1:4" x14ac:dyDescent="0.25">
      <c r="A1307" s="5">
        <v>2006</v>
      </c>
      <c r="B1307" s="10" t="s">
        <v>255</v>
      </c>
      <c r="C1307" s="10" t="s">
        <v>236</v>
      </c>
      <c r="D1307" s="10">
        <v>1500000</v>
      </c>
    </row>
    <row r="1308" spans="1:4" x14ac:dyDescent="0.25">
      <c r="A1308" s="5">
        <v>2006</v>
      </c>
      <c r="B1308" s="10" t="s">
        <v>256</v>
      </c>
      <c r="C1308" s="10" t="s">
        <v>236</v>
      </c>
      <c r="D1308" s="10">
        <v>0</v>
      </c>
    </row>
    <row r="1309" spans="1:4" x14ac:dyDescent="0.25">
      <c r="A1309" s="5">
        <v>2006</v>
      </c>
      <c r="B1309" s="10" t="s">
        <v>257</v>
      </c>
      <c r="C1309" s="10" t="s">
        <v>236</v>
      </c>
      <c r="D1309" s="10">
        <v>0</v>
      </c>
    </row>
    <row r="1310" spans="1:4" x14ac:dyDescent="0.25">
      <c r="A1310" s="5">
        <v>2006</v>
      </c>
      <c r="B1310" s="10" t="s">
        <v>258</v>
      </c>
      <c r="C1310" s="10" t="s">
        <v>236</v>
      </c>
      <c r="D1310" s="10">
        <v>0</v>
      </c>
    </row>
    <row r="1311" spans="1:4" x14ac:dyDescent="0.25">
      <c r="A1311" s="5">
        <v>2006</v>
      </c>
      <c r="B1311" s="10" t="s">
        <v>259</v>
      </c>
      <c r="C1311" s="10" t="s">
        <v>236</v>
      </c>
      <c r="D1311" s="10">
        <v>0</v>
      </c>
    </row>
    <row r="1312" spans="1:4" x14ac:dyDescent="0.25">
      <c r="A1312" s="5">
        <v>2006</v>
      </c>
      <c r="B1312" s="10" t="s">
        <v>248</v>
      </c>
      <c r="C1312" s="10" t="s">
        <v>237</v>
      </c>
      <c r="D1312" s="10">
        <v>1980000</v>
      </c>
    </row>
    <row r="1313" spans="1:4" x14ac:dyDescent="0.25">
      <c r="A1313" s="5">
        <v>2006</v>
      </c>
      <c r="B1313" s="10" t="s">
        <v>249</v>
      </c>
      <c r="C1313" s="10" t="s">
        <v>237</v>
      </c>
      <c r="D1313" s="10">
        <v>500000</v>
      </c>
    </row>
    <row r="1314" spans="1:4" x14ac:dyDescent="0.25">
      <c r="A1314" s="5">
        <v>2006</v>
      </c>
      <c r="B1314" s="10" t="s">
        <v>250</v>
      </c>
      <c r="C1314" s="10" t="s">
        <v>237</v>
      </c>
      <c r="D1314" s="10">
        <v>1300000</v>
      </c>
    </row>
    <row r="1315" spans="1:4" x14ac:dyDescent="0.25">
      <c r="A1315" s="5">
        <v>2006</v>
      </c>
      <c r="B1315" s="10" t="s">
        <v>251</v>
      </c>
      <c r="C1315" s="10" t="s">
        <v>237</v>
      </c>
      <c r="D1315" s="10">
        <v>1345000</v>
      </c>
    </row>
    <row r="1316" spans="1:4" x14ac:dyDescent="0.25">
      <c r="A1316" s="5">
        <v>2006</v>
      </c>
      <c r="B1316" s="10" t="s">
        <v>252</v>
      </c>
      <c r="C1316" s="10" t="s">
        <v>237</v>
      </c>
      <c r="D1316" s="10">
        <v>3950000</v>
      </c>
    </row>
    <row r="1317" spans="1:4" x14ac:dyDescent="0.25">
      <c r="A1317" s="5">
        <v>2006</v>
      </c>
      <c r="B1317" s="10" t="s">
        <v>253</v>
      </c>
      <c r="C1317" s="10" t="s">
        <v>237</v>
      </c>
      <c r="D1317" s="10">
        <v>1050000</v>
      </c>
    </row>
    <row r="1318" spans="1:4" x14ac:dyDescent="0.25">
      <c r="A1318" s="5">
        <v>2006</v>
      </c>
      <c r="B1318" s="10" t="s">
        <v>254</v>
      </c>
      <c r="C1318" s="10" t="s">
        <v>237</v>
      </c>
      <c r="D1318" s="10">
        <v>800000</v>
      </c>
    </row>
    <row r="1319" spans="1:4" x14ac:dyDescent="0.25">
      <c r="A1319" s="5">
        <v>2006</v>
      </c>
      <c r="B1319" s="10" t="s">
        <v>255</v>
      </c>
      <c r="C1319" s="10" t="s">
        <v>237</v>
      </c>
      <c r="D1319" s="10">
        <v>250000</v>
      </c>
    </row>
    <row r="1320" spans="1:4" x14ac:dyDescent="0.25">
      <c r="A1320" s="5">
        <v>2006</v>
      </c>
      <c r="B1320" s="10" t="s">
        <v>256</v>
      </c>
      <c r="C1320" s="10" t="s">
        <v>237</v>
      </c>
      <c r="D1320" s="10">
        <v>0</v>
      </c>
    </row>
    <row r="1321" spans="1:4" x14ac:dyDescent="0.25">
      <c r="A1321" s="5">
        <v>2006</v>
      </c>
      <c r="B1321" s="10" t="s">
        <v>257</v>
      </c>
      <c r="C1321" s="10" t="s">
        <v>237</v>
      </c>
      <c r="D1321" s="10">
        <v>500000</v>
      </c>
    </row>
    <row r="1322" spans="1:4" x14ac:dyDescent="0.25">
      <c r="A1322" s="5">
        <v>2006</v>
      </c>
      <c r="B1322" s="10" t="s">
        <v>258</v>
      </c>
      <c r="C1322" s="10" t="s">
        <v>237</v>
      </c>
      <c r="D1322" s="10">
        <v>2350000</v>
      </c>
    </row>
    <row r="1323" spans="1:4" x14ac:dyDescent="0.25">
      <c r="A1323" s="5">
        <v>2006</v>
      </c>
      <c r="B1323" s="10" t="s">
        <v>259</v>
      </c>
      <c r="C1323" s="10" t="s">
        <v>237</v>
      </c>
      <c r="D1323" s="10">
        <v>500000</v>
      </c>
    </row>
    <row r="1324" spans="1:4" x14ac:dyDescent="0.25">
      <c r="A1324" s="5">
        <v>2006</v>
      </c>
      <c r="B1324" s="10" t="s">
        <v>248</v>
      </c>
      <c r="C1324" s="10" t="s">
        <v>238</v>
      </c>
      <c r="D1324" s="10">
        <v>0</v>
      </c>
    </row>
    <row r="1325" spans="1:4" x14ac:dyDescent="0.25">
      <c r="A1325" s="5">
        <v>2006</v>
      </c>
      <c r="B1325" s="10" t="s">
        <v>249</v>
      </c>
      <c r="C1325" s="10" t="s">
        <v>238</v>
      </c>
      <c r="D1325" s="10">
        <v>0</v>
      </c>
    </row>
    <row r="1326" spans="1:4" x14ac:dyDescent="0.25">
      <c r="A1326" s="5">
        <v>2006</v>
      </c>
      <c r="B1326" s="10" t="s">
        <v>250</v>
      </c>
      <c r="C1326" s="10" t="s">
        <v>238</v>
      </c>
      <c r="D1326" s="10">
        <v>0</v>
      </c>
    </row>
    <row r="1327" spans="1:4" x14ac:dyDescent="0.25">
      <c r="A1327" s="5">
        <v>2006</v>
      </c>
      <c r="B1327" s="10" t="s">
        <v>251</v>
      </c>
      <c r="C1327" s="10" t="s">
        <v>238</v>
      </c>
      <c r="D1327" s="10">
        <v>0</v>
      </c>
    </row>
    <row r="1328" spans="1:4" x14ac:dyDescent="0.25">
      <c r="A1328" s="5">
        <v>2006</v>
      </c>
      <c r="B1328" s="10" t="s">
        <v>252</v>
      </c>
      <c r="C1328" s="10" t="s">
        <v>238</v>
      </c>
      <c r="D1328" s="10">
        <v>0</v>
      </c>
    </row>
    <row r="1329" spans="1:4" x14ac:dyDescent="0.25">
      <c r="A1329" s="5">
        <v>2006</v>
      </c>
      <c r="B1329" s="10" t="s">
        <v>253</v>
      </c>
      <c r="C1329" s="10" t="s">
        <v>238</v>
      </c>
      <c r="D1329" s="10">
        <v>0</v>
      </c>
    </row>
    <row r="1330" spans="1:4" x14ac:dyDescent="0.25">
      <c r="A1330" s="5">
        <v>2006</v>
      </c>
      <c r="B1330" s="10" t="s">
        <v>254</v>
      </c>
      <c r="C1330" s="10" t="s">
        <v>238</v>
      </c>
      <c r="D1330" s="10">
        <v>0</v>
      </c>
    </row>
    <row r="1331" spans="1:4" x14ac:dyDescent="0.25">
      <c r="A1331" s="5">
        <v>2006</v>
      </c>
      <c r="B1331" s="10" t="s">
        <v>255</v>
      </c>
      <c r="C1331" s="10" t="s">
        <v>238</v>
      </c>
      <c r="D1331" s="10">
        <v>0</v>
      </c>
    </row>
    <row r="1332" spans="1:4" x14ac:dyDescent="0.25">
      <c r="A1332" s="5">
        <v>2006</v>
      </c>
      <c r="B1332" s="10" t="s">
        <v>256</v>
      </c>
      <c r="C1332" s="10" t="s">
        <v>238</v>
      </c>
      <c r="D1332" s="10">
        <v>0</v>
      </c>
    </row>
    <row r="1333" spans="1:4" x14ac:dyDescent="0.25">
      <c r="A1333" s="5">
        <v>2006</v>
      </c>
      <c r="B1333" s="10" t="s">
        <v>257</v>
      </c>
      <c r="C1333" s="10" t="s">
        <v>238</v>
      </c>
      <c r="D1333" s="10">
        <v>0</v>
      </c>
    </row>
    <row r="1334" spans="1:4" x14ac:dyDescent="0.25">
      <c r="A1334" s="5">
        <v>2006</v>
      </c>
      <c r="B1334" s="10" t="s">
        <v>258</v>
      </c>
      <c r="C1334" s="10" t="s">
        <v>238</v>
      </c>
      <c r="D1334" s="10">
        <v>0</v>
      </c>
    </row>
    <row r="1335" spans="1:4" x14ac:dyDescent="0.25">
      <c r="A1335" s="5">
        <v>2006</v>
      </c>
      <c r="B1335" s="10" t="s">
        <v>259</v>
      </c>
      <c r="C1335" s="10" t="s">
        <v>238</v>
      </c>
      <c r="D1335" s="10">
        <v>0</v>
      </c>
    </row>
    <row r="1336" spans="1:4" x14ac:dyDescent="0.25">
      <c r="A1336" s="5">
        <v>2006</v>
      </c>
      <c r="B1336" s="10" t="s">
        <v>248</v>
      </c>
      <c r="C1336" s="10" t="s">
        <v>239</v>
      </c>
      <c r="D1336" s="10">
        <v>75000</v>
      </c>
    </row>
    <row r="1337" spans="1:4" x14ac:dyDescent="0.25">
      <c r="A1337" s="5">
        <v>2006</v>
      </c>
      <c r="B1337" s="10" t="s">
        <v>249</v>
      </c>
      <c r="C1337" s="10" t="s">
        <v>239</v>
      </c>
      <c r="D1337" s="10">
        <v>1025000</v>
      </c>
    </row>
    <row r="1338" spans="1:4" x14ac:dyDescent="0.25">
      <c r="A1338" s="5">
        <v>2006</v>
      </c>
      <c r="B1338" s="10" t="s">
        <v>250</v>
      </c>
      <c r="C1338" s="10" t="s">
        <v>239</v>
      </c>
      <c r="D1338" s="10">
        <v>1050000</v>
      </c>
    </row>
    <row r="1339" spans="1:4" x14ac:dyDescent="0.25">
      <c r="A1339" s="5">
        <v>2006</v>
      </c>
      <c r="B1339" s="10" t="s">
        <v>251</v>
      </c>
      <c r="C1339" s="10" t="s">
        <v>239</v>
      </c>
      <c r="D1339" s="10">
        <v>980000</v>
      </c>
    </row>
    <row r="1340" spans="1:4" x14ac:dyDescent="0.25">
      <c r="A1340" s="5">
        <v>2006</v>
      </c>
      <c r="B1340" s="10" t="s">
        <v>252</v>
      </c>
      <c r="C1340" s="10" t="s">
        <v>239</v>
      </c>
      <c r="D1340" s="10">
        <v>50000</v>
      </c>
    </row>
    <row r="1341" spans="1:4" x14ac:dyDescent="0.25">
      <c r="A1341" s="5">
        <v>2006</v>
      </c>
      <c r="B1341" s="10" t="s">
        <v>253</v>
      </c>
      <c r="C1341" s="10" t="s">
        <v>239</v>
      </c>
      <c r="D1341" s="10">
        <v>0</v>
      </c>
    </row>
    <row r="1342" spans="1:4" x14ac:dyDescent="0.25">
      <c r="A1342" s="5">
        <v>2006</v>
      </c>
      <c r="B1342" s="10" t="s">
        <v>254</v>
      </c>
      <c r="C1342" s="10" t="s">
        <v>239</v>
      </c>
      <c r="D1342" s="10">
        <v>0</v>
      </c>
    </row>
    <row r="1343" spans="1:4" x14ac:dyDescent="0.25">
      <c r="A1343" s="5">
        <v>2006</v>
      </c>
      <c r="B1343" s="10" t="s">
        <v>255</v>
      </c>
      <c r="C1343" s="10" t="s">
        <v>239</v>
      </c>
      <c r="D1343" s="10">
        <v>0</v>
      </c>
    </row>
    <row r="1344" spans="1:4" x14ac:dyDescent="0.25">
      <c r="A1344" s="5">
        <v>2006</v>
      </c>
      <c r="B1344" s="10" t="s">
        <v>256</v>
      </c>
      <c r="C1344" s="10" t="s">
        <v>239</v>
      </c>
      <c r="D1344" s="10">
        <v>0</v>
      </c>
    </row>
    <row r="1345" spans="1:4" x14ac:dyDescent="0.25">
      <c r="A1345" s="5">
        <v>2006</v>
      </c>
      <c r="B1345" s="10" t="s">
        <v>257</v>
      </c>
      <c r="C1345" s="10" t="s">
        <v>239</v>
      </c>
      <c r="D1345" s="10">
        <v>0</v>
      </c>
    </row>
    <row r="1346" spans="1:4" x14ac:dyDescent="0.25">
      <c r="A1346" s="5">
        <v>2006</v>
      </c>
      <c r="B1346" s="10" t="s">
        <v>258</v>
      </c>
      <c r="C1346" s="10" t="s">
        <v>239</v>
      </c>
      <c r="D1346" s="10">
        <v>0</v>
      </c>
    </row>
    <row r="1347" spans="1:4" x14ac:dyDescent="0.25">
      <c r="A1347" s="5">
        <v>2006</v>
      </c>
      <c r="B1347" s="10" t="s">
        <v>259</v>
      </c>
      <c r="C1347" s="10" t="s">
        <v>239</v>
      </c>
      <c r="D1347" s="10">
        <v>300000</v>
      </c>
    </row>
    <row r="1348" spans="1:4" x14ac:dyDescent="0.25">
      <c r="A1348" s="5">
        <v>2006</v>
      </c>
      <c r="B1348" s="10" t="s">
        <v>248</v>
      </c>
      <c r="C1348" s="10" t="s">
        <v>240</v>
      </c>
      <c r="D1348" s="10">
        <v>0</v>
      </c>
    </row>
    <row r="1349" spans="1:4" x14ac:dyDescent="0.25">
      <c r="A1349" s="5">
        <v>2006</v>
      </c>
      <c r="B1349" s="10" t="s">
        <v>249</v>
      </c>
      <c r="C1349" s="10" t="s">
        <v>240</v>
      </c>
      <c r="D1349" s="10">
        <v>0</v>
      </c>
    </row>
    <row r="1350" spans="1:4" x14ac:dyDescent="0.25">
      <c r="A1350" s="5">
        <v>2006</v>
      </c>
      <c r="B1350" s="10" t="s">
        <v>250</v>
      </c>
      <c r="C1350" s="10" t="s">
        <v>240</v>
      </c>
      <c r="D1350" s="10">
        <v>400000</v>
      </c>
    </row>
    <row r="1351" spans="1:4" x14ac:dyDescent="0.25">
      <c r="A1351" s="5">
        <v>2006</v>
      </c>
      <c r="B1351" s="10" t="s">
        <v>251</v>
      </c>
      <c r="C1351" s="10" t="s">
        <v>240</v>
      </c>
      <c r="D1351" s="10">
        <v>0</v>
      </c>
    </row>
    <row r="1352" spans="1:4" x14ac:dyDescent="0.25">
      <c r="A1352" s="5">
        <v>2006</v>
      </c>
      <c r="B1352" s="10" t="s">
        <v>252</v>
      </c>
      <c r="C1352" s="10" t="s">
        <v>240</v>
      </c>
      <c r="D1352" s="10">
        <v>0</v>
      </c>
    </row>
    <row r="1353" spans="1:4" x14ac:dyDescent="0.25">
      <c r="A1353" s="5">
        <v>2006</v>
      </c>
      <c r="B1353" s="10" t="s">
        <v>253</v>
      </c>
      <c r="C1353" s="10" t="s">
        <v>240</v>
      </c>
      <c r="D1353" s="10">
        <v>0</v>
      </c>
    </row>
    <row r="1354" spans="1:4" x14ac:dyDescent="0.25">
      <c r="A1354" s="5">
        <v>2006</v>
      </c>
      <c r="B1354" s="10" t="s">
        <v>254</v>
      </c>
      <c r="C1354" s="10" t="s">
        <v>240</v>
      </c>
      <c r="D1354" s="10">
        <v>100000</v>
      </c>
    </row>
    <row r="1355" spans="1:4" x14ac:dyDescent="0.25">
      <c r="A1355" s="5">
        <v>2006</v>
      </c>
      <c r="B1355" s="10" t="s">
        <v>255</v>
      </c>
      <c r="C1355" s="10" t="s">
        <v>240</v>
      </c>
      <c r="D1355" s="10">
        <v>0</v>
      </c>
    </row>
    <row r="1356" spans="1:4" x14ac:dyDescent="0.25">
      <c r="A1356" s="5">
        <v>2006</v>
      </c>
      <c r="B1356" s="10" t="s">
        <v>256</v>
      </c>
      <c r="C1356" s="10" t="s">
        <v>240</v>
      </c>
      <c r="D1356" s="10">
        <v>300000</v>
      </c>
    </row>
    <row r="1357" spans="1:4" x14ac:dyDescent="0.25">
      <c r="A1357" s="5">
        <v>2006</v>
      </c>
      <c r="B1357" s="10" t="s">
        <v>257</v>
      </c>
      <c r="C1357" s="10" t="s">
        <v>240</v>
      </c>
      <c r="D1357" s="10">
        <v>1900000</v>
      </c>
    </row>
    <row r="1358" spans="1:4" x14ac:dyDescent="0.25">
      <c r="A1358" s="5">
        <v>2006</v>
      </c>
      <c r="B1358" s="10" t="s">
        <v>258</v>
      </c>
      <c r="C1358" s="10" t="s">
        <v>240</v>
      </c>
      <c r="D1358" s="10">
        <v>130000</v>
      </c>
    </row>
    <row r="1359" spans="1:4" x14ac:dyDescent="0.25">
      <c r="A1359" s="5">
        <v>2006</v>
      </c>
      <c r="B1359" s="10" t="s">
        <v>259</v>
      </c>
      <c r="C1359" s="10" t="s">
        <v>240</v>
      </c>
      <c r="D1359" s="10">
        <v>0</v>
      </c>
    </row>
    <row r="1360" spans="1:4" x14ac:dyDescent="0.25">
      <c r="A1360" s="5">
        <v>2006</v>
      </c>
      <c r="B1360" s="10" t="s">
        <v>248</v>
      </c>
      <c r="C1360" s="10" t="s">
        <v>241</v>
      </c>
      <c r="D1360" s="10">
        <v>0</v>
      </c>
    </row>
    <row r="1361" spans="1:4" x14ac:dyDescent="0.25">
      <c r="A1361" s="5">
        <v>2006</v>
      </c>
      <c r="B1361" s="10" t="s">
        <v>249</v>
      </c>
      <c r="C1361" s="10" t="s">
        <v>241</v>
      </c>
      <c r="D1361" s="10">
        <v>0</v>
      </c>
    </row>
    <row r="1362" spans="1:4" x14ac:dyDescent="0.25">
      <c r="A1362" s="5">
        <v>2006</v>
      </c>
      <c r="B1362" s="10" t="s">
        <v>250</v>
      </c>
      <c r="C1362" s="10" t="s">
        <v>241</v>
      </c>
      <c r="D1362" s="10">
        <v>500000</v>
      </c>
    </row>
    <row r="1363" spans="1:4" x14ac:dyDescent="0.25">
      <c r="A1363" s="5">
        <v>2006</v>
      </c>
      <c r="B1363" s="10" t="s">
        <v>251</v>
      </c>
      <c r="C1363" s="10" t="s">
        <v>241</v>
      </c>
      <c r="D1363" s="10">
        <v>0</v>
      </c>
    </row>
    <row r="1364" spans="1:4" x14ac:dyDescent="0.25">
      <c r="A1364" s="5">
        <v>2006</v>
      </c>
      <c r="B1364" s="10" t="s">
        <v>252</v>
      </c>
      <c r="C1364" s="10" t="s">
        <v>241</v>
      </c>
      <c r="D1364" s="10">
        <v>0</v>
      </c>
    </row>
    <row r="1365" spans="1:4" x14ac:dyDescent="0.25">
      <c r="A1365" s="5">
        <v>2006</v>
      </c>
      <c r="B1365" s="10" t="s">
        <v>253</v>
      </c>
      <c r="C1365" s="10" t="s">
        <v>241</v>
      </c>
      <c r="D1365" s="10">
        <v>0</v>
      </c>
    </row>
    <row r="1366" spans="1:4" x14ac:dyDescent="0.25">
      <c r="A1366" s="5">
        <v>2006</v>
      </c>
      <c r="B1366" s="10" t="s">
        <v>254</v>
      </c>
      <c r="C1366" s="10" t="s">
        <v>241</v>
      </c>
      <c r="D1366" s="10">
        <v>0</v>
      </c>
    </row>
    <row r="1367" spans="1:4" x14ac:dyDescent="0.25">
      <c r="A1367" s="5">
        <v>2006</v>
      </c>
      <c r="B1367" s="10" t="s">
        <v>255</v>
      </c>
      <c r="C1367" s="10" t="s">
        <v>241</v>
      </c>
      <c r="D1367" s="10">
        <v>0</v>
      </c>
    </row>
    <row r="1368" spans="1:4" x14ac:dyDescent="0.25">
      <c r="A1368" s="5">
        <v>2006</v>
      </c>
      <c r="B1368" s="10" t="s">
        <v>256</v>
      </c>
      <c r="C1368" s="10" t="s">
        <v>241</v>
      </c>
      <c r="D1368" s="10">
        <v>0</v>
      </c>
    </row>
    <row r="1369" spans="1:4" x14ac:dyDescent="0.25">
      <c r="A1369" s="5">
        <v>2006</v>
      </c>
      <c r="B1369" s="10" t="s">
        <v>257</v>
      </c>
      <c r="C1369" s="10" t="s">
        <v>241</v>
      </c>
      <c r="D1369" s="10">
        <v>0</v>
      </c>
    </row>
    <row r="1370" spans="1:4" x14ac:dyDescent="0.25">
      <c r="A1370" s="5">
        <v>2006</v>
      </c>
      <c r="B1370" s="10" t="s">
        <v>258</v>
      </c>
      <c r="C1370" s="10" t="s">
        <v>241</v>
      </c>
      <c r="D1370" s="10">
        <v>0</v>
      </c>
    </row>
    <row r="1371" spans="1:4" x14ac:dyDescent="0.25">
      <c r="A1371" s="5">
        <v>2006</v>
      </c>
      <c r="B1371" s="10" t="s">
        <v>259</v>
      </c>
      <c r="C1371" s="10" t="s">
        <v>241</v>
      </c>
      <c r="D1371" s="10">
        <v>0</v>
      </c>
    </row>
    <row r="1372" spans="1:4" x14ac:dyDescent="0.25">
      <c r="A1372" s="5">
        <v>2006</v>
      </c>
      <c r="B1372" s="10" t="s">
        <v>248</v>
      </c>
      <c r="C1372" s="10" t="s">
        <v>260</v>
      </c>
      <c r="D1372" s="10">
        <v>0</v>
      </c>
    </row>
    <row r="1373" spans="1:4" x14ac:dyDescent="0.25">
      <c r="A1373" s="5">
        <v>2006</v>
      </c>
      <c r="B1373" s="10" t="s">
        <v>249</v>
      </c>
      <c r="C1373" s="10" t="s">
        <v>260</v>
      </c>
      <c r="D1373" s="10">
        <v>0</v>
      </c>
    </row>
    <row r="1374" spans="1:4" x14ac:dyDescent="0.25">
      <c r="A1374" s="5">
        <v>2006</v>
      </c>
      <c r="B1374" s="10" t="s">
        <v>250</v>
      </c>
      <c r="C1374" s="10" t="s">
        <v>260</v>
      </c>
      <c r="D1374" s="10">
        <v>0</v>
      </c>
    </row>
    <row r="1375" spans="1:4" x14ac:dyDescent="0.25">
      <c r="A1375" s="5">
        <v>2006</v>
      </c>
      <c r="B1375" s="10" t="s">
        <v>251</v>
      </c>
      <c r="C1375" s="10" t="s">
        <v>260</v>
      </c>
      <c r="D1375" s="10">
        <v>0</v>
      </c>
    </row>
    <row r="1376" spans="1:4" x14ac:dyDescent="0.25">
      <c r="A1376" s="5">
        <v>2006</v>
      </c>
      <c r="B1376" s="10" t="s">
        <v>252</v>
      </c>
      <c r="C1376" s="10" t="s">
        <v>260</v>
      </c>
      <c r="D1376" s="10">
        <v>0</v>
      </c>
    </row>
    <row r="1377" spans="1:4" x14ac:dyDescent="0.25">
      <c r="A1377" s="5">
        <v>2006</v>
      </c>
      <c r="B1377" s="10" t="s">
        <v>253</v>
      </c>
      <c r="C1377" s="10" t="s">
        <v>260</v>
      </c>
      <c r="D1377" s="10">
        <v>0</v>
      </c>
    </row>
    <row r="1378" spans="1:4" x14ac:dyDescent="0.25">
      <c r="A1378" s="5">
        <v>2006</v>
      </c>
      <c r="B1378" s="10" t="s">
        <v>254</v>
      </c>
      <c r="C1378" s="10" t="s">
        <v>260</v>
      </c>
      <c r="D1378" s="10">
        <v>0</v>
      </c>
    </row>
    <row r="1379" spans="1:4" x14ac:dyDescent="0.25">
      <c r="A1379" s="5">
        <v>2006</v>
      </c>
      <c r="B1379" s="10" t="s">
        <v>255</v>
      </c>
      <c r="C1379" s="10" t="s">
        <v>260</v>
      </c>
      <c r="D1379" s="10">
        <v>0</v>
      </c>
    </row>
    <row r="1380" spans="1:4" x14ac:dyDescent="0.25">
      <c r="A1380" s="5">
        <v>2006</v>
      </c>
      <c r="B1380" s="10" t="s">
        <v>256</v>
      </c>
      <c r="C1380" s="10" t="s">
        <v>260</v>
      </c>
      <c r="D1380" s="10">
        <v>0</v>
      </c>
    </row>
    <row r="1381" spans="1:4" x14ac:dyDescent="0.25">
      <c r="A1381" s="5">
        <v>2006</v>
      </c>
      <c r="B1381" s="10" t="s">
        <v>257</v>
      </c>
      <c r="C1381" s="10" t="s">
        <v>260</v>
      </c>
      <c r="D1381" s="10">
        <v>0</v>
      </c>
    </row>
    <row r="1382" spans="1:4" x14ac:dyDescent="0.25">
      <c r="A1382" s="5">
        <v>2006</v>
      </c>
      <c r="B1382" s="10" t="s">
        <v>258</v>
      </c>
      <c r="C1382" s="10" t="s">
        <v>260</v>
      </c>
      <c r="D1382" s="10">
        <v>0</v>
      </c>
    </row>
    <row r="1383" spans="1:4" x14ac:dyDescent="0.25">
      <c r="A1383" s="5">
        <v>2006</v>
      </c>
      <c r="B1383" s="10" t="s">
        <v>259</v>
      </c>
      <c r="C1383" s="10" t="s">
        <v>260</v>
      </c>
      <c r="D1383" s="10">
        <v>0</v>
      </c>
    </row>
    <row r="1384" spans="1:4" x14ac:dyDescent="0.25">
      <c r="A1384" s="5">
        <v>2006</v>
      </c>
      <c r="B1384" s="10" t="s">
        <v>248</v>
      </c>
      <c r="C1384" s="10" t="s">
        <v>244</v>
      </c>
      <c r="D1384" s="10">
        <v>0</v>
      </c>
    </row>
    <row r="1385" spans="1:4" x14ac:dyDescent="0.25">
      <c r="A1385" s="5">
        <v>2006</v>
      </c>
      <c r="B1385" s="10" t="s">
        <v>249</v>
      </c>
      <c r="C1385" s="10" t="s">
        <v>244</v>
      </c>
      <c r="D1385" s="10">
        <v>0</v>
      </c>
    </row>
    <row r="1386" spans="1:4" x14ac:dyDescent="0.25">
      <c r="A1386" s="5">
        <v>2006</v>
      </c>
      <c r="B1386" s="10" t="s">
        <v>250</v>
      </c>
      <c r="C1386" s="10" t="s">
        <v>244</v>
      </c>
      <c r="D1386" s="10">
        <v>250000</v>
      </c>
    </row>
    <row r="1387" spans="1:4" x14ac:dyDescent="0.25">
      <c r="A1387" s="5">
        <v>2006</v>
      </c>
      <c r="B1387" s="10" t="s">
        <v>251</v>
      </c>
      <c r="C1387" s="10" t="s">
        <v>244</v>
      </c>
      <c r="D1387" s="10">
        <v>0</v>
      </c>
    </row>
    <row r="1388" spans="1:4" x14ac:dyDescent="0.25">
      <c r="A1388" s="5">
        <v>2006</v>
      </c>
      <c r="B1388" s="10" t="s">
        <v>252</v>
      </c>
      <c r="C1388" s="10" t="s">
        <v>244</v>
      </c>
      <c r="D1388" s="10">
        <v>0</v>
      </c>
    </row>
    <row r="1389" spans="1:4" x14ac:dyDescent="0.25">
      <c r="A1389" s="5">
        <v>2006</v>
      </c>
      <c r="B1389" s="10" t="s">
        <v>253</v>
      </c>
      <c r="C1389" s="10" t="s">
        <v>244</v>
      </c>
      <c r="D1389" s="10">
        <v>300000</v>
      </c>
    </row>
    <row r="1390" spans="1:4" x14ac:dyDescent="0.25">
      <c r="A1390" s="5">
        <v>2006</v>
      </c>
      <c r="B1390" s="10" t="s">
        <v>254</v>
      </c>
      <c r="C1390" s="10" t="s">
        <v>244</v>
      </c>
      <c r="D1390" s="10">
        <v>760000</v>
      </c>
    </row>
    <row r="1391" spans="1:4" x14ac:dyDescent="0.25">
      <c r="A1391" s="5">
        <v>2006</v>
      </c>
      <c r="B1391" s="10" t="s">
        <v>255</v>
      </c>
      <c r="C1391" s="10" t="s">
        <v>244</v>
      </c>
      <c r="D1391" s="10">
        <v>0</v>
      </c>
    </row>
    <row r="1392" spans="1:4" x14ac:dyDescent="0.25">
      <c r="A1392" s="5">
        <v>2006</v>
      </c>
      <c r="B1392" s="10" t="s">
        <v>256</v>
      </c>
      <c r="C1392" s="10" t="s">
        <v>244</v>
      </c>
      <c r="D1392" s="10">
        <v>0</v>
      </c>
    </row>
    <row r="1393" spans="1:4" x14ac:dyDescent="0.25">
      <c r="A1393" s="5">
        <v>2006</v>
      </c>
      <c r="B1393" s="10" t="s">
        <v>257</v>
      </c>
      <c r="C1393" s="10" t="s">
        <v>244</v>
      </c>
      <c r="D1393" s="10">
        <v>400000</v>
      </c>
    </row>
    <row r="1394" spans="1:4" x14ac:dyDescent="0.25">
      <c r="A1394" s="5">
        <v>2006</v>
      </c>
      <c r="B1394" s="10" t="s">
        <v>258</v>
      </c>
      <c r="C1394" s="10" t="s">
        <v>244</v>
      </c>
      <c r="D1394" s="10">
        <v>600000</v>
      </c>
    </row>
    <row r="1395" spans="1:4" x14ac:dyDescent="0.25">
      <c r="A1395" s="5">
        <v>2006</v>
      </c>
      <c r="B1395" s="10" t="s">
        <v>259</v>
      </c>
      <c r="C1395" s="10" t="s">
        <v>244</v>
      </c>
      <c r="D1395" s="10">
        <v>0</v>
      </c>
    </row>
    <row r="1396" spans="1:4" x14ac:dyDescent="0.25">
      <c r="A1396" s="5">
        <v>2006</v>
      </c>
      <c r="B1396" s="10" t="s">
        <v>248</v>
      </c>
      <c r="C1396" s="10" t="s">
        <v>243</v>
      </c>
      <c r="D1396" s="10">
        <v>0</v>
      </c>
    </row>
    <row r="1397" spans="1:4" x14ac:dyDescent="0.25">
      <c r="A1397" s="5">
        <v>2006</v>
      </c>
      <c r="B1397" s="10" t="s">
        <v>249</v>
      </c>
      <c r="C1397" s="10" t="s">
        <v>243</v>
      </c>
      <c r="D1397" s="10">
        <v>0</v>
      </c>
    </row>
    <row r="1398" spans="1:4" x14ac:dyDescent="0.25">
      <c r="A1398" s="5">
        <v>2006</v>
      </c>
      <c r="B1398" s="10" t="s">
        <v>250</v>
      </c>
      <c r="C1398" s="10" t="s">
        <v>243</v>
      </c>
      <c r="D1398" s="10">
        <v>0</v>
      </c>
    </row>
    <row r="1399" spans="1:4" x14ac:dyDescent="0.25">
      <c r="A1399" s="5">
        <v>2006</v>
      </c>
      <c r="B1399" s="10" t="s">
        <v>251</v>
      </c>
      <c r="C1399" s="10" t="s">
        <v>243</v>
      </c>
      <c r="D1399" s="10">
        <v>0</v>
      </c>
    </row>
    <row r="1400" spans="1:4" x14ac:dyDescent="0.25">
      <c r="A1400" s="5">
        <v>2006</v>
      </c>
      <c r="B1400" s="10" t="s">
        <v>252</v>
      </c>
      <c r="C1400" s="10" t="s">
        <v>243</v>
      </c>
      <c r="D1400" s="10">
        <v>0</v>
      </c>
    </row>
    <row r="1401" spans="1:4" x14ac:dyDescent="0.25">
      <c r="A1401" s="5">
        <v>2006</v>
      </c>
      <c r="B1401" s="10" t="s">
        <v>253</v>
      </c>
      <c r="C1401" s="10" t="s">
        <v>243</v>
      </c>
      <c r="D1401" s="10">
        <v>0</v>
      </c>
    </row>
    <row r="1402" spans="1:4" x14ac:dyDescent="0.25">
      <c r="A1402" s="5">
        <v>2006</v>
      </c>
      <c r="B1402" s="10" t="s">
        <v>254</v>
      </c>
      <c r="C1402" s="10" t="s">
        <v>243</v>
      </c>
      <c r="D1402" s="10">
        <v>0</v>
      </c>
    </row>
    <row r="1403" spans="1:4" x14ac:dyDescent="0.25">
      <c r="A1403" s="5">
        <v>2006</v>
      </c>
      <c r="B1403" s="10" t="s">
        <v>255</v>
      </c>
      <c r="C1403" s="10" t="s">
        <v>243</v>
      </c>
      <c r="D1403" s="10">
        <v>0</v>
      </c>
    </row>
    <row r="1404" spans="1:4" x14ac:dyDescent="0.25">
      <c r="A1404" s="5">
        <v>2006</v>
      </c>
      <c r="B1404" s="10" t="s">
        <v>256</v>
      </c>
      <c r="C1404" s="10" t="s">
        <v>243</v>
      </c>
      <c r="D1404" s="10">
        <v>0</v>
      </c>
    </row>
    <row r="1405" spans="1:4" x14ac:dyDescent="0.25">
      <c r="A1405" s="5">
        <v>2006</v>
      </c>
      <c r="B1405" s="10" t="s">
        <v>257</v>
      </c>
      <c r="C1405" s="10" t="s">
        <v>243</v>
      </c>
      <c r="D1405" s="10">
        <v>0</v>
      </c>
    </row>
    <row r="1406" spans="1:4" x14ac:dyDescent="0.25">
      <c r="A1406" s="5">
        <v>2006</v>
      </c>
      <c r="B1406" s="10" t="s">
        <v>258</v>
      </c>
      <c r="C1406" s="10" t="s">
        <v>243</v>
      </c>
      <c r="D1406" s="10">
        <v>0</v>
      </c>
    </row>
    <row r="1407" spans="1:4" x14ac:dyDescent="0.25">
      <c r="A1407" s="5">
        <v>2006</v>
      </c>
      <c r="B1407" s="10" t="s">
        <v>259</v>
      </c>
      <c r="C1407" s="10" t="s">
        <v>243</v>
      </c>
      <c r="D1407" s="10">
        <v>0</v>
      </c>
    </row>
    <row r="1408" spans="1:4" x14ac:dyDescent="0.25">
      <c r="A1408" s="5">
        <v>2007</v>
      </c>
      <c r="B1408" s="10" t="s">
        <v>248</v>
      </c>
      <c r="C1408" s="10" t="s">
        <v>236</v>
      </c>
      <c r="D1408" s="10">
        <v>0</v>
      </c>
    </row>
    <row r="1409" spans="1:4" x14ac:dyDescent="0.25">
      <c r="A1409" s="5">
        <v>2007</v>
      </c>
      <c r="B1409" s="10" t="s">
        <v>249</v>
      </c>
      <c r="C1409" s="10" t="s">
        <v>236</v>
      </c>
      <c r="D1409" s="10">
        <v>0</v>
      </c>
    </row>
    <row r="1410" spans="1:4" x14ac:dyDescent="0.25">
      <c r="A1410" s="5">
        <v>2007</v>
      </c>
      <c r="B1410" s="10" t="s">
        <v>250</v>
      </c>
      <c r="C1410" s="10" t="s">
        <v>236</v>
      </c>
      <c r="D1410" s="10">
        <v>0</v>
      </c>
    </row>
    <row r="1411" spans="1:4" x14ac:dyDescent="0.25">
      <c r="A1411" s="5">
        <v>2007</v>
      </c>
      <c r="B1411" s="10" t="s">
        <v>251</v>
      </c>
      <c r="C1411" s="10" t="s">
        <v>236</v>
      </c>
      <c r="D1411" s="10">
        <v>0</v>
      </c>
    </row>
    <row r="1412" spans="1:4" x14ac:dyDescent="0.25">
      <c r="A1412" s="5">
        <v>2007</v>
      </c>
      <c r="B1412" s="10" t="s">
        <v>252</v>
      </c>
      <c r="C1412" s="10" t="s">
        <v>236</v>
      </c>
      <c r="D1412" s="10">
        <v>0</v>
      </c>
    </row>
    <row r="1413" spans="1:4" x14ac:dyDescent="0.25">
      <c r="A1413" s="5">
        <v>2007</v>
      </c>
      <c r="B1413" s="10" t="s">
        <v>253</v>
      </c>
      <c r="C1413" s="10" t="s">
        <v>236</v>
      </c>
      <c r="D1413" s="10">
        <v>0</v>
      </c>
    </row>
    <row r="1414" spans="1:4" x14ac:dyDescent="0.25">
      <c r="A1414" s="5">
        <v>2007</v>
      </c>
      <c r="B1414" s="10" t="s">
        <v>254</v>
      </c>
      <c r="C1414" s="10" t="s">
        <v>236</v>
      </c>
      <c r="D1414" s="10">
        <v>0</v>
      </c>
    </row>
    <row r="1415" spans="1:4" x14ac:dyDescent="0.25">
      <c r="A1415" s="5">
        <v>2007</v>
      </c>
      <c r="B1415" s="10" t="s">
        <v>255</v>
      </c>
      <c r="C1415" s="10" t="s">
        <v>236</v>
      </c>
      <c r="D1415" s="10">
        <v>0</v>
      </c>
    </row>
    <row r="1416" spans="1:4" x14ac:dyDescent="0.25">
      <c r="A1416" s="5">
        <v>2007</v>
      </c>
      <c r="B1416" s="10" t="s">
        <v>256</v>
      </c>
      <c r="C1416" s="10" t="s">
        <v>236</v>
      </c>
      <c r="D1416" s="10">
        <v>0</v>
      </c>
    </row>
    <row r="1417" spans="1:4" x14ac:dyDescent="0.25">
      <c r="A1417" s="5">
        <v>2007</v>
      </c>
      <c r="B1417" s="10" t="s">
        <v>257</v>
      </c>
      <c r="C1417" s="10" t="s">
        <v>236</v>
      </c>
      <c r="D1417" s="10">
        <v>0</v>
      </c>
    </row>
    <row r="1418" spans="1:4" x14ac:dyDescent="0.25">
      <c r="A1418" s="5">
        <v>2007</v>
      </c>
      <c r="B1418" s="10" t="s">
        <v>258</v>
      </c>
      <c r="C1418" s="10" t="s">
        <v>236</v>
      </c>
      <c r="D1418" s="10">
        <v>0</v>
      </c>
    </row>
    <row r="1419" spans="1:4" x14ac:dyDescent="0.25">
      <c r="A1419" s="5">
        <v>2007</v>
      </c>
      <c r="B1419" s="10" t="s">
        <v>259</v>
      </c>
      <c r="C1419" s="10" t="s">
        <v>236</v>
      </c>
      <c r="D1419" s="10">
        <v>0</v>
      </c>
    </row>
    <row r="1420" spans="1:4" x14ac:dyDescent="0.25">
      <c r="A1420" s="5">
        <v>2007</v>
      </c>
      <c r="B1420" s="10" t="s">
        <v>248</v>
      </c>
      <c r="C1420" s="10" t="s">
        <v>237</v>
      </c>
      <c r="D1420" s="10">
        <v>2350000</v>
      </c>
    </row>
    <row r="1421" spans="1:4" x14ac:dyDescent="0.25">
      <c r="A1421" s="5">
        <v>2007</v>
      </c>
      <c r="B1421" s="10" t="s">
        <v>249</v>
      </c>
      <c r="C1421" s="10" t="s">
        <v>237</v>
      </c>
      <c r="D1421" s="10">
        <v>1120000</v>
      </c>
    </row>
    <row r="1422" spans="1:4" x14ac:dyDescent="0.25">
      <c r="A1422" s="5">
        <v>2007</v>
      </c>
      <c r="B1422" s="10" t="s">
        <v>250</v>
      </c>
      <c r="C1422" s="10" t="s">
        <v>237</v>
      </c>
      <c r="D1422" s="10">
        <v>150000</v>
      </c>
    </row>
    <row r="1423" spans="1:4" x14ac:dyDescent="0.25">
      <c r="A1423" s="5">
        <v>2007</v>
      </c>
      <c r="B1423" s="10" t="s">
        <v>251</v>
      </c>
      <c r="C1423" s="10" t="s">
        <v>237</v>
      </c>
      <c r="D1423" s="10">
        <v>2090000</v>
      </c>
    </row>
    <row r="1424" spans="1:4" x14ac:dyDescent="0.25">
      <c r="A1424" s="5">
        <v>2007</v>
      </c>
      <c r="B1424" s="10" t="s">
        <v>252</v>
      </c>
      <c r="C1424" s="10" t="s">
        <v>237</v>
      </c>
      <c r="D1424" s="10">
        <v>1910000</v>
      </c>
    </row>
    <row r="1425" spans="1:4" x14ac:dyDescent="0.25">
      <c r="A1425" s="5">
        <v>2007</v>
      </c>
      <c r="B1425" s="10" t="s">
        <v>253</v>
      </c>
      <c r="C1425" s="10" t="s">
        <v>237</v>
      </c>
      <c r="D1425" s="10">
        <v>0</v>
      </c>
    </row>
    <row r="1426" spans="1:4" x14ac:dyDescent="0.25">
      <c r="A1426" s="5">
        <v>2007</v>
      </c>
      <c r="B1426" s="10" t="s">
        <v>254</v>
      </c>
      <c r="C1426" s="10" t="s">
        <v>237</v>
      </c>
      <c r="D1426" s="10">
        <v>0</v>
      </c>
    </row>
    <row r="1427" spans="1:4" x14ac:dyDescent="0.25">
      <c r="A1427" s="5">
        <v>2007</v>
      </c>
      <c r="B1427" s="10" t="s">
        <v>255</v>
      </c>
      <c r="C1427" s="10" t="s">
        <v>237</v>
      </c>
      <c r="D1427" s="10">
        <v>300000</v>
      </c>
    </row>
    <row r="1428" spans="1:4" x14ac:dyDescent="0.25">
      <c r="A1428" s="5">
        <v>2007</v>
      </c>
      <c r="B1428" s="10" t="s">
        <v>256</v>
      </c>
      <c r="C1428" s="10" t="s">
        <v>237</v>
      </c>
      <c r="D1428" s="10">
        <v>700000</v>
      </c>
    </row>
    <row r="1429" spans="1:4" x14ac:dyDescent="0.25">
      <c r="A1429" s="5">
        <v>2007</v>
      </c>
      <c r="B1429" s="10" t="s">
        <v>257</v>
      </c>
      <c r="C1429" s="10" t="s">
        <v>237</v>
      </c>
      <c r="D1429" s="10">
        <v>1100000</v>
      </c>
    </row>
    <row r="1430" spans="1:4" x14ac:dyDescent="0.25">
      <c r="A1430" s="5">
        <v>2007</v>
      </c>
      <c r="B1430" s="10" t="s">
        <v>258</v>
      </c>
      <c r="C1430" s="10" t="s">
        <v>237</v>
      </c>
      <c r="D1430" s="10">
        <v>2550000</v>
      </c>
    </row>
    <row r="1431" spans="1:4" x14ac:dyDescent="0.25">
      <c r="A1431" s="5">
        <v>2007</v>
      </c>
      <c r="B1431" s="10" t="s">
        <v>259</v>
      </c>
      <c r="C1431" s="10" t="s">
        <v>237</v>
      </c>
      <c r="D1431" s="10">
        <v>800000</v>
      </c>
    </row>
    <row r="1432" spans="1:4" x14ac:dyDescent="0.25">
      <c r="A1432" s="5">
        <v>2007</v>
      </c>
      <c r="B1432" s="10" t="s">
        <v>248</v>
      </c>
      <c r="C1432" s="10" t="s">
        <v>238</v>
      </c>
      <c r="D1432" s="10">
        <v>0</v>
      </c>
    </row>
    <row r="1433" spans="1:4" x14ac:dyDescent="0.25">
      <c r="A1433" s="5">
        <v>2007</v>
      </c>
      <c r="B1433" s="10" t="s">
        <v>249</v>
      </c>
      <c r="C1433" s="10" t="s">
        <v>238</v>
      </c>
      <c r="D1433" s="10">
        <v>0</v>
      </c>
    </row>
    <row r="1434" spans="1:4" x14ac:dyDescent="0.25">
      <c r="A1434" s="5">
        <v>2007</v>
      </c>
      <c r="B1434" s="10" t="s">
        <v>250</v>
      </c>
      <c r="C1434" s="10" t="s">
        <v>238</v>
      </c>
      <c r="D1434" s="10">
        <v>0</v>
      </c>
    </row>
    <row r="1435" spans="1:4" x14ac:dyDescent="0.25">
      <c r="A1435" s="5">
        <v>2007</v>
      </c>
      <c r="B1435" s="10" t="s">
        <v>251</v>
      </c>
      <c r="C1435" s="10" t="s">
        <v>238</v>
      </c>
      <c r="D1435" s="10">
        <v>0</v>
      </c>
    </row>
    <row r="1436" spans="1:4" x14ac:dyDescent="0.25">
      <c r="A1436" s="5">
        <v>2007</v>
      </c>
      <c r="B1436" s="10" t="s">
        <v>252</v>
      </c>
      <c r="C1436" s="10" t="s">
        <v>238</v>
      </c>
      <c r="D1436" s="10">
        <v>0</v>
      </c>
    </row>
    <row r="1437" spans="1:4" x14ac:dyDescent="0.25">
      <c r="A1437" s="5">
        <v>2007</v>
      </c>
      <c r="B1437" s="10" t="s">
        <v>253</v>
      </c>
      <c r="C1437" s="10" t="s">
        <v>238</v>
      </c>
      <c r="D1437" s="10">
        <v>0</v>
      </c>
    </row>
    <row r="1438" spans="1:4" x14ac:dyDescent="0.25">
      <c r="A1438" s="5">
        <v>2007</v>
      </c>
      <c r="B1438" s="10" t="s">
        <v>254</v>
      </c>
      <c r="C1438" s="10" t="s">
        <v>238</v>
      </c>
      <c r="D1438" s="10">
        <v>0</v>
      </c>
    </row>
    <row r="1439" spans="1:4" x14ac:dyDescent="0.25">
      <c r="A1439" s="5">
        <v>2007</v>
      </c>
      <c r="B1439" s="10" t="s">
        <v>255</v>
      </c>
      <c r="C1439" s="10" t="s">
        <v>238</v>
      </c>
      <c r="D1439" s="10">
        <v>0</v>
      </c>
    </row>
    <row r="1440" spans="1:4" x14ac:dyDescent="0.25">
      <c r="A1440" s="5">
        <v>2007</v>
      </c>
      <c r="B1440" s="10" t="s">
        <v>256</v>
      </c>
      <c r="C1440" s="10" t="s">
        <v>238</v>
      </c>
      <c r="D1440" s="10">
        <v>0</v>
      </c>
    </row>
    <row r="1441" spans="1:4" x14ac:dyDescent="0.25">
      <c r="A1441" s="5">
        <v>2007</v>
      </c>
      <c r="B1441" s="10" t="s">
        <v>257</v>
      </c>
      <c r="C1441" s="10" t="s">
        <v>238</v>
      </c>
      <c r="D1441" s="10">
        <v>0</v>
      </c>
    </row>
    <row r="1442" spans="1:4" x14ac:dyDescent="0.25">
      <c r="A1442" s="5">
        <v>2007</v>
      </c>
      <c r="B1442" s="10" t="s">
        <v>258</v>
      </c>
      <c r="C1442" s="10" t="s">
        <v>238</v>
      </c>
      <c r="D1442" s="10">
        <v>0</v>
      </c>
    </row>
    <row r="1443" spans="1:4" x14ac:dyDescent="0.25">
      <c r="A1443" s="5">
        <v>2007</v>
      </c>
      <c r="B1443" s="10" t="s">
        <v>259</v>
      </c>
      <c r="C1443" s="10" t="s">
        <v>238</v>
      </c>
      <c r="D1443" s="10">
        <v>0</v>
      </c>
    </row>
    <row r="1444" spans="1:4" x14ac:dyDescent="0.25">
      <c r="A1444" s="5">
        <v>2007</v>
      </c>
      <c r="B1444" s="10" t="s">
        <v>248</v>
      </c>
      <c r="C1444" s="10" t="s">
        <v>239</v>
      </c>
      <c r="D1444" s="10">
        <v>0</v>
      </c>
    </row>
    <row r="1445" spans="1:4" x14ac:dyDescent="0.25">
      <c r="A1445" s="5">
        <v>2007</v>
      </c>
      <c r="B1445" s="10" t="s">
        <v>249</v>
      </c>
      <c r="C1445" s="10" t="s">
        <v>239</v>
      </c>
      <c r="D1445" s="10">
        <v>750000</v>
      </c>
    </row>
    <row r="1446" spans="1:4" x14ac:dyDescent="0.25">
      <c r="A1446" s="5">
        <v>2007</v>
      </c>
      <c r="B1446" s="10" t="s">
        <v>250</v>
      </c>
      <c r="C1446" s="10" t="s">
        <v>239</v>
      </c>
      <c r="D1446" s="10">
        <v>1650000</v>
      </c>
    </row>
    <row r="1447" spans="1:4" x14ac:dyDescent="0.25">
      <c r="A1447" s="5">
        <v>2007</v>
      </c>
      <c r="B1447" s="10" t="s">
        <v>251</v>
      </c>
      <c r="C1447" s="10" t="s">
        <v>239</v>
      </c>
      <c r="D1447" s="10">
        <v>7000</v>
      </c>
    </row>
    <row r="1448" spans="1:4" x14ac:dyDescent="0.25">
      <c r="A1448" s="5">
        <v>2007</v>
      </c>
      <c r="B1448" s="10" t="s">
        <v>252</v>
      </c>
      <c r="C1448" s="10" t="s">
        <v>239</v>
      </c>
      <c r="D1448" s="10">
        <v>0</v>
      </c>
    </row>
    <row r="1449" spans="1:4" x14ac:dyDescent="0.25">
      <c r="A1449" s="5">
        <v>2007</v>
      </c>
      <c r="B1449" s="10" t="s">
        <v>253</v>
      </c>
      <c r="C1449" s="10" t="s">
        <v>239</v>
      </c>
      <c r="D1449" s="10">
        <v>0</v>
      </c>
    </row>
    <row r="1450" spans="1:4" x14ac:dyDescent="0.25">
      <c r="A1450" s="5">
        <v>2007</v>
      </c>
      <c r="B1450" s="10" t="s">
        <v>254</v>
      </c>
      <c r="C1450" s="10" t="s">
        <v>239</v>
      </c>
      <c r="D1450" s="10">
        <v>0</v>
      </c>
    </row>
    <row r="1451" spans="1:4" x14ac:dyDescent="0.25">
      <c r="A1451" s="5">
        <v>2007</v>
      </c>
      <c r="B1451" s="10" t="s">
        <v>255</v>
      </c>
      <c r="C1451" s="10" t="s">
        <v>239</v>
      </c>
      <c r="D1451" s="10">
        <v>0</v>
      </c>
    </row>
    <row r="1452" spans="1:4" x14ac:dyDescent="0.25">
      <c r="A1452" s="5">
        <v>2007</v>
      </c>
      <c r="B1452" s="10" t="s">
        <v>256</v>
      </c>
      <c r="C1452" s="10" t="s">
        <v>239</v>
      </c>
      <c r="D1452" s="10">
        <v>0</v>
      </c>
    </row>
    <row r="1453" spans="1:4" x14ac:dyDescent="0.25">
      <c r="A1453" s="5">
        <v>2007</v>
      </c>
      <c r="B1453" s="10" t="s">
        <v>257</v>
      </c>
      <c r="C1453" s="10" t="s">
        <v>239</v>
      </c>
      <c r="D1453" s="10">
        <v>130000</v>
      </c>
    </row>
    <row r="1454" spans="1:4" x14ac:dyDescent="0.25">
      <c r="A1454" s="5">
        <v>2007</v>
      </c>
      <c r="B1454" s="10" t="s">
        <v>258</v>
      </c>
      <c r="C1454" s="10" t="s">
        <v>239</v>
      </c>
      <c r="D1454" s="10">
        <v>1050000</v>
      </c>
    </row>
    <row r="1455" spans="1:4" x14ac:dyDescent="0.25">
      <c r="A1455" s="5">
        <v>2007</v>
      </c>
      <c r="B1455" s="10" t="s">
        <v>259</v>
      </c>
      <c r="C1455" s="10" t="s">
        <v>239</v>
      </c>
      <c r="D1455" s="10">
        <v>180000</v>
      </c>
    </row>
    <row r="1456" spans="1:4" x14ac:dyDescent="0.25">
      <c r="A1456" s="5">
        <v>2007</v>
      </c>
      <c r="B1456" s="10" t="s">
        <v>248</v>
      </c>
      <c r="C1456" s="10" t="s">
        <v>240</v>
      </c>
      <c r="D1456" s="10">
        <v>950000</v>
      </c>
    </row>
    <row r="1457" spans="1:4" x14ac:dyDescent="0.25">
      <c r="A1457" s="5">
        <v>2007</v>
      </c>
      <c r="B1457" s="10" t="s">
        <v>249</v>
      </c>
      <c r="C1457" s="10" t="s">
        <v>240</v>
      </c>
      <c r="D1457" s="10">
        <v>2796000</v>
      </c>
    </row>
    <row r="1458" spans="1:4" x14ac:dyDescent="0.25">
      <c r="A1458" s="5">
        <v>2007</v>
      </c>
      <c r="B1458" s="10" t="s">
        <v>250</v>
      </c>
      <c r="C1458" s="10" t="s">
        <v>240</v>
      </c>
      <c r="D1458" s="10">
        <v>500000</v>
      </c>
    </row>
    <row r="1459" spans="1:4" x14ac:dyDescent="0.25">
      <c r="A1459" s="5">
        <v>2007</v>
      </c>
      <c r="B1459" s="10" t="s">
        <v>251</v>
      </c>
      <c r="C1459" s="10" t="s">
        <v>240</v>
      </c>
      <c r="D1459" s="10">
        <v>0</v>
      </c>
    </row>
    <row r="1460" spans="1:4" x14ac:dyDescent="0.25">
      <c r="A1460" s="5">
        <v>2007</v>
      </c>
      <c r="B1460" s="10" t="s">
        <v>252</v>
      </c>
      <c r="C1460" s="10" t="s">
        <v>240</v>
      </c>
      <c r="D1460" s="10">
        <v>90000</v>
      </c>
    </row>
    <row r="1461" spans="1:4" x14ac:dyDescent="0.25">
      <c r="A1461" s="5">
        <v>2007</v>
      </c>
      <c r="B1461" s="10" t="s">
        <v>253</v>
      </c>
      <c r="C1461" s="10" t="s">
        <v>240</v>
      </c>
      <c r="D1461" s="10">
        <v>0</v>
      </c>
    </row>
    <row r="1462" spans="1:4" x14ac:dyDescent="0.25">
      <c r="A1462" s="5">
        <v>2007</v>
      </c>
      <c r="B1462" s="10" t="s">
        <v>254</v>
      </c>
      <c r="C1462" s="10" t="s">
        <v>240</v>
      </c>
      <c r="D1462" s="10">
        <v>380000</v>
      </c>
    </row>
    <row r="1463" spans="1:4" x14ac:dyDescent="0.25">
      <c r="A1463" s="5">
        <v>2007</v>
      </c>
      <c r="B1463" s="10" t="s">
        <v>255</v>
      </c>
      <c r="C1463" s="10" t="s">
        <v>240</v>
      </c>
      <c r="D1463" s="10">
        <v>1870000</v>
      </c>
    </row>
    <row r="1464" spans="1:4" x14ac:dyDescent="0.25">
      <c r="A1464" s="5">
        <v>2007</v>
      </c>
      <c r="B1464" s="10" t="s">
        <v>256</v>
      </c>
      <c r="C1464" s="10" t="s">
        <v>240</v>
      </c>
      <c r="D1464" s="10">
        <v>200000</v>
      </c>
    </row>
    <row r="1465" spans="1:4" x14ac:dyDescent="0.25">
      <c r="A1465" s="5">
        <v>2007</v>
      </c>
      <c r="B1465" s="10" t="s">
        <v>257</v>
      </c>
      <c r="C1465" s="10" t="s">
        <v>240</v>
      </c>
      <c r="D1465" s="10">
        <v>250000</v>
      </c>
    </row>
    <row r="1466" spans="1:4" x14ac:dyDescent="0.25">
      <c r="A1466" s="5">
        <v>2007</v>
      </c>
      <c r="B1466" s="10" t="s">
        <v>258</v>
      </c>
      <c r="C1466" s="10" t="s">
        <v>240</v>
      </c>
      <c r="D1466" s="10">
        <v>0</v>
      </c>
    </row>
    <row r="1467" spans="1:4" x14ac:dyDescent="0.25">
      <c r="A1467" s="5">
        <v>2007</v>
      </c>
      <c r="B1467" s="10" t="s">
        <v>259</v>
      </c>
      <c r="C1467" s="10" t="s">
        <v>240</v>
      </c>
      <c r="D1467" s="10">
        <v>685000</v>
      </c>
    </row>
    <row r="1468" spans="1:4" x14ac:dyDescent="0.25">
      <c r="A1468" s="5">
        <v>2007</v>
      </c>
      <c r="B1468" s="10" t="s">
        <v>248</v>
      </c>
      <c r="C1468" s="10" t="s">
        <v>241</v>
      </c>
      <c r="D1468" s="10">
        <v>0</v>
      </c>
    </row>
    <row r="1469" spans="1:4" x14ac:dyDescent="0.25">
      <c r="A1469" s="5">
        <v>2007</v>
      </c>
      <c r="B1469" s="10" t="s">
        <v>249</v>
      </c>
      <c r="C1469" s="10" t="s">
        <v>241</v>
      </c>
      <c r="D1469" s="10">
        <v>500000</v>
      </c>
    </row>
    <row r="1470" spans="1:4" x14ac:dyDescent="0.25">
      <c r="A1470" s="5">
        <v>2007</v>
      </c>
      <c r="B1470" s="10" t="s">
        <v>250</v>
      </c>
      <c r="C1470" s="10" t="s">
        <v>241</v>
      </c>
      <c r="D1470" s="10">
        <v>500000</v>
      </c>
    </row>
    <row r="1471" spans="1:4" x14ac:dyDescent="0.25">
      <c r="A1471" s="5">
        <v>2007</v>
      </c>
      <c r="B1471" s="10" t="s">
        <v>251</v>
      </c>
      <c r="C1471" s="10" t="s">
        <v>241</v>
      </c>
      <c r="D1471" s="10">
        <v>200000</v>
      </c>
    </row>
    <row r="1472" spans="1:4" x14ac:dyDescent="0.25">
      <c r="A1472" s="5">
        <v>2007</v>
      </c>
      <c r="B1472" s="10" t="s">
        <v>252</v>
      </c>
      <c r="C1472" s="10" t="s">
        <v>241</v>
      </c>
      <c r="D1472" s="10">
        <v>0</v>
      </c>
    </row>
    <row r="1473" spans="1:4" x14ac:dyDescent="0.25">
      <c r="A1473" s="5">
        <v>2007</v>
      </c>
      <c r="B1473" s="10" t="s">
        <v>253</v>
      </c>
      <c r="C1473" s="10" t="s">
        <v>241</v>
      </c>
      <c r="D1473" s="10">
        <v>0</v>
      </c>
    </row>
    <row r="1474" spans="1:4" x14ac:dyDescent="0.25">
      <c r="A1474" s="5">
        <v>2007</v>
      </c>
      <c r="B1474" s="10" t="s">
        <v>254</v>
      </c>
      <c r="C1474" s="10" t="s">
        <v>241</v>
      </c>
      <c r="D1474" s="10">
        <v>0</v>
      </c>
    </row>
    <row r="1475" spans="1:4" x14ac:dyDescent="0.25">
      <c r="A1475" s="5">
        <v>2007</v>
      </c>
      <c r="B1475" s="10" t="s">
        <v>255</v>
      </c>
      <c r="C1475" s="10" t="s">
        <v>241</v>
      </c>
      <c r="D1475" s="10">
        <v>0</v>
      </c>
    </row>
    <row r="1476" spans="1:4" x14ac:dyDescent="0.25">
      <c r="A1476" s="5">
        <v>2007</v>
      </c>
      <c r="B1476" s="10" t="s">
        <v>256</v>
      </c>
      <c r="C1476" s="10" t="s">
        <v>241</v>
      </c>
      <c r="D1476" s="10">
        <v>0</v>
      </c>
    </row>
    <row r="1477" spans="1:4" x14ac:dyDescent="0.25">
      <c r="A1477" s="5">
        <v>2007</v>
      </c>
      <c r="B1477" s="10" t="s">
        <v>257</v>
      </c>
      <c r="C1477" s="10" t="s">
        <v>241</v>
      </c>
      <c r="D1477" s="10">
        <v>0</v>
      </c>
    </row>
    <row r="1478" spans="1:4" x14ac:dyDescent="0.25">
      <c r="A1478" s="5">
        <v>2007</v>
      </c>
      <c r="B1478" s="10" t="s">
        <v>258</v>
      </c>
      <c r="C1478" s="10" t="s">
        <v>241</v>
      </c>
      <c r="D1478" s="10">
        <v>0</v>
      </c>
    </row>
    <row r="1479" spans="1:4" x14ac:dyDescent="0.25">
      <c r="A1479" s="5">
        <v>2007</v>
      </c>
      <c r="B1479" s="10" t="s">
        <v>259</v>
      </c>
      <c r="C1479" s="10" t="s">
        <v>241</v>
      </c>
      <c r="D1479" s="10">
        <v>0</v>
      </c>
    </row>
    <row r="1480" spans="1:4" x14ac:dyDescent="0.25">
      <c r="A1480" s="5">
        <v>2007</v>
      </c>
      <c r="B1480" s="10" t="s">
        <v>248</v>
      </c>
      <c r="C1480" s="10" t="s">
        <v>260</v>
      </c>
      <c r="D1480" s="10">
        <v>0</v>
      </c>
    </row>
    <row r="1481" spans="1:4" x14ac:dyDescent="0.25">
      <c r="A1481" s="5">
        <v>2007</v>
      </c>
      <c r="B1481" s="10" t="s">
        <v>249</v>
      </c>
      <c r="C1481" s="10" t="s">
        <v>260</v>
      </c>
      <c r="D1481" s="10">
        <v>0</v>
      </c>
    </row>
    <row r="1482" spans="1:4" x14ac:dyDescent="0.25">
      <c r="A1482" s="5">
        <v>2007</v>
      </c>
      <c r="B1482" s="10" t="s">
        <v>250</v>
      </c>
      <c r="C1482" s="10" t="s">
        <v>260</v>
      </c>
      <c r="D1482" s="10">
        <v>0</v>
      </c>
    </row>
    <row r="1483" spans="1:4" x14ac:dyDescent="0.25">
      <c r="A1483" s="5">
        <v>2007</v>
      </c>
      <c r="B1483" s="10" t="s">
        <v>251</v>
      </c>
      <c r="C1483" s="10" t="s">
        <v>260</v>
      </c>
      <c r="D1483" s="10">
        <v>0</v>
      </c>
    </row>
    <row r="1484" spans="1:4" x14ac:dyDescent="0.25">
      <c r="A1484" s="5">
        <v>2007</v>
      </c>
      <c r="B1484" s="10" t="s">
        <v>252</v>
      </c>
      <c r="C1484" s="10" t="s">
        <v>260</v>
      </c>
      <c r="D1484" s="10">
        <v>0</v>
      </c>
    </row>
    <row r="1485" spans="1:4" x14ac:dyDescent="0.25">
      <c r="A1485" s="5">
        <v>2007</v>
      </c>
      <c r="B1485" s="10" t="s">
        <v>253</v>
      </c>
      <c r="C1485" s="10" t="s">
        <v>260</v>
      </c>
      <c r="D1485" s="10">
        <v>0</v>
      </c>
    </row>
    <row r="1486" spans="1:4" x14ac:dyDescent="0.25">
      <c r="A1486" s="5">
        <v>2007</v>
      </c>
      <c r="B1486" s="10" t="s">
        <v>254</v>
      </c>
      <c r="C1486" s="10" t="s">
        <v>260</v>
      </c>
      <c r="D1486" s="10">
        <v>0</v>
      </c>
    </row>
    <row r="1487" spans="1:4" x14ac:dyDescent="0.25">
      <c r="A1487" s="5">
        <v>2007</v>
      </c>
      <c r="B1487" s="10" t="s">
        <v>255</v>
      </c>
      <c r="C1487" s="10" t="s">
        <v>260</v>
      </c>
      <c r="D1487" s="10">
        <v>0</v>
      </c>
    </row>
    <row r="1488" spans="1:4" x14ac:dyDescent="0.25">
      <c r="A1488" s="5">
        <v>2007</v>
      </c>
      <c r="B1488" s="10" t="s">
        <v>256</v>
      </c>
      <c r="C1488" s="10" t="s">
        <v>260</v>
      </c>
      <c r="D1488" s="10">
        <v>0</v>
      </c>
    </row>
    <row r="1489" spans="1:4" x14ac:dyDescent="0.25">
      <c r="A1489" s="5">
        <v>2007</v>
      </c>
      <c r="B1489" s="10" t="s">
        <v>257</v>
      </c>
      <c r="C1489" s="10" t="s">
        <v>260</v>
      </c>
      <c r="D1489" s="10">
        <v>0</v>
      </c>
    </row>
    <row r="1490" spans="1:4" x14ac:dyDescent="0.25">
      <c r="A1490" s="5">
        <v>2007</v>
      </c>
      <c r="B1490" s="10" t="s">
        <v>258</v>
      </c>
      <c r="C1490" s="10" t="s">
        <v>260</v>
      </c>
      <c r="D1490" s="10">
        <v>0</v>
      </c>
    </row>
    <row r="1491" spans="1:4" x14ac:dyDescent="0.25">
      <c r="A1491" s="5">
        <v>2007</v>
      </c>
      <c r="B1491" s="10" t="s">
        <v>259</v>
      </c>
      <c r="C1491" s="10" t="s">
        <v>260</v>
      </c>
      <c r="D1491" s="10">
        <v>0</v>
      </c>
    </row>
    <row r="1492" spans="1:4" x14ac:dyDescent="0.25">
      <c r="A1492" s="5">
        <v>2007</v>
      </c>
      <c r="B1492" s="10" t="s">
        <v>248</v>
      </c>
      <c r="C1492" s="10" t="s">
        <v>244</v>
      </c>
      <c r="D1492" s="10">
        <v>0</v>
      </c>
    </row>
    <row r="1493" spans="1:4" x14ac:dyDescent="0.25">
      <c r="A1493" s="5">
        <v>2007</v>
      </c>
      <c r="B1493" s="10" t="s">
        <v>249</v>
      </c>
      <c r="C1493" s="10" t="s">
        <v>244</v>
      </c>
      <c r="D1493" s="10">
        <v>0</v>
      </c>
    </row>
    <row r="1494" spans="1:4" x14ac:dyDescent="0.25">
      <c r="A1494" s="5">
        <v>2007</v>
      </c>
      <c r="B1494" s="10" t="s">
        <v>250</v>
      </c>
      <c r="C1494" s="10" t="s">
        <v>244</v>
      </c>
      <c r="D1494" s="10">
        <v>0</v>
      </c>
    </row>
    <row r="1495" spans="1:4" x14ac:dyDescent="0.25">
      <c r="A1495" s="5">
        <v>2007</v>
      </c>
      <c r="B1495" s="10" t="s">
        <v>251</v>
      </c>
      <c r="C1495" s="10" t="s">
        <v>244</v>
      </c>
      <c r="D1495" s="10">
        <v>0</v>
      </c>
    </row>
    <row r="1496" spans="1:4" x14ac:dyDescent="0.25">
      <c r="A1496" s="5">
        <v>2007</v>
      </c>
      <c r="B1496" s="10" t="s">
        <v>252</v>
      </c>
      <c r="C1496" s="10" t="s">
        <v>244</v>
      </c>
      <c r="D1496" s="10">
        <v>0</v>
      </c>
    </row>
    <row r="1497" spans="1:4" x14ac:dyDescent="0.25">
      <c r="A1497" s="5">
        <v>2007</v>
      </c>
      <c r="B1497" s="10" t="s">
        <v>253</v>
      </c>
      <c r="C1497" s="10" t="s">
        <v>244</v>
      </c>
      <c r="D1497" s="10">
        <v>0</v>
      </c>
    </row>
    <row r="1498" spans="1:4" x14ac:dyDescent="0.25">
      <c r="A1498" s="5">
        <v>2007</v>
      </c>
      <c r="B1498" s="10" t="s">
        <v>254</v>
      </c>
      <c r="C1498" s="10" t="s">
        <v>244</v>
      </c>
      <c r="D1498" s="10">
        <v>0</v>
      </c>
    </row>
    <row r="1499" spans="1:4" x14ac:dyDescent="0.25">
      <c r="A1499" s="5">
        <v>2007</v>
      </c>
      <c r="B1499" s="10" t="s">
        <v>255</v>
      </c>
      <c r="C1499" s="10" t="s">
        <v>244</v>
      </c>
      <c r="D1499" s="10">
        <v>90000</v>
      </c>
    </row>
    <row r="1500" spans="1:4" x14ac:dyDescent="0.25">
      <c r="A1500" s="5">
        <v>2007</v>
      </c>
      <c r="B1500" s="10" t="s">
        <v>256</v>
      </c>
      <c r="C1500" s="10" t="s">
        <v>244</v>
      </c>
      <c r="D1500" s="10">
        <v>300000</v>
      </c>
    </row>
    <row r="1501" spans="1:4" x14ac:dyDescent="0.25">
      <c r="A1501" s="5">
        <v>2007</v>
      </c>
      <c r="B1501" s="10" t="s">
        <v>257</v>
      </c>
      <c r="C1501" s="10" t="s">
        <v>244</v>
      </c>
      <c r="D1501" s="10">
        <v>500000</v>
      </c>
    </row>
    <row r="1502" spans="1:4" x14ac:dyDescent="0.25">
      <c r="A1502" s="5">
        <v>2007</v>
      </c>
      <c r="B1502" s="10" t="s">
        <v>258</v>
      </c>
      <c r="C1502" s="10" t="s">
        <v>244</v>
      </c>
      <c r="D1502" s="10">
        <v>0</v>
      </c>
    </row>
    <row r="1503" spans="1:4" x14ac:dyDescent="0.25">
      <c r="A1503" s="5">
        <v>2007</v>
      </c>
      <c r="B1503" s="10" t="s">
        <v>259</v>
      </c>
      <c r="C1503" s="10" t="s">
        <v>244</v>
      </c>
      <c r="D1503" s="10">
        <v>0</v>
      </c>
    </row>
    <row r="1504" spans="1:4" x14ac:dyDescent="0.25">
      <c r="A1504" s="5">
        <v>2007</v>
      </c>
      <c r="B1504" s="10" t="s">
        <v>248</v>
      </c>
      <c r="C1504" s="10" t="s">
        <v>243</v>
      </c>
      <c r="D1504" s="10">
        <v>0</v>
      </c>
    </row>
    <row r="1505" spans="1:4" x14ac:dyDescent="0.25">
      <c r="A1505" s="5">
        <v>2007</v>
      </c>
      <c r="B1505" s="10" t="s">
        <v>249</v>
      </c>
      <c r="C1505" s="10" t="s">
        <v>243</v>
      </c>
      <c r="D1505" s="10">
        <v>0</v>
      </c>
    </row>
    <row r="1506" spans="1:4" x14ac:dyDescent="0.25">
      <c r="A1506" s="5">
        <v>2007</v>
      </c>
      <c r="B1506" s="10" t="s">
        <v>250</v>
      </c>
      <c r="C1506" s="10" t="s">
        <v>243</v>
      </c>
      <c r="D1506" s="10">
        <v>0</v>
      </c>
    </row>
    <row r="1507" spans="1:4" x14ac:dyDescent="0.25">
      <c r="A1507" s="5">
        <v>2007</v>
      </c>
      <c r="B1507" s="10" t="s">
        <v>251</v>
      </c>
      <c r="C1507" s="10" t="s">
        <v>243</v>
      </c>
      <c r="D1507" s="10">
        <v>0</v>
      </c>
    </row>
    <row r="1508" spans="1:4" x14ac:dyDescent="0.25">
      <c r="A1508" s="5">
        <v>2007</v>
      </c>
      <c r="B1508" s="10" t="s">
        <v>252</v>
      </c>
      <c r="C1508" s="10" t="s">
        <v>243</v>
      </c>
      <c r="D1508" s="10">
        <v>0</v>
      </c>
    </row>
    <row r="1509" spans="1:4" x14ac:dyDescent="0.25">
      <c r="A1509" s="5">
        <v>2007</v>
      </c>
      <c r="B1509" s="10" t="s">
        <v>253</v>
      </c>
      <c r="C1509" s="10" t="s">
        <v>243</v>
      </c>
      <c r="D1509" s="10">
        <v>285000</v>
      </c>
    </row>
    <row r="1510" spans="1:4" x14ac:dyDescent="0.25">
      <c r="A1510" s="5">
        <v>2007</v>
      </c>
      <c r="B1510" s="10" t="s">
        <v>254</v>
      </c>
      <c r="C1510" s="10" t="s">
        <v>243</v>
      </c>
      <c r="D1510" s="10">
        <v>200000</v>
      </c>
    </row>
    <row r="1511" spans="1:4" x14ac:dyDescent="0.25">
      <c r="A1511" s="5">
        <v>2007</v>
      </c>
      <c r="B1511" s="10" t="s">
        <v>255</v>
      </c>
      <c r="C1511" s="10" t="s">
        <v>243</v>
      </c>
      <c r="D1511" s="10">
        <v>0</v>
      </c>
    </row>
    <row r="1512" spans="1:4" x14ac:dyDescent="0.25">
      <c r="A1512" s="5">
        <v>2007</v>
      </c>
      <c r="B1512" s="10" t="s">
        <v>256</v>
      </c>
      <c r="C1512" s="10" t="s">
        <v>243</v>
      </c>
      <c r="D1512" s="10">
        <v>0</v>
      </c>
    </row>
    <row r="1513" spans="1:4" x14ac:dyDescent="0.25">
      <c r="A1513" s="5">
        <v>2007</v>
      </c>
      <c r="B1513" s="10" t="s">
        <v>257</v>
      </c>
      <c r="C1513" s="10" t="s">
        <v>243</v>
      </c>
      <c r="D1513" s="10">
        <v>0</v>
      </c>
    </row>
    <row r="1514" spans="1:4" x14ac:dyDescent="0.25">
      <c r="A1514" s="5">
        <v>2007</v>
      </c>
      <c r="B1514" s="10" t="s">
        <v>258</v>
      </c>
      <c r="C1514" s="10" t="s">
        <v>243</v>
      </c>
      <c r="D1514" s="10">
        <v>0</v>
      </c>
    </row>
    <row r="1515" spans="1:4" x14ac:dyDescent="0.25">
      <c r="A1515" s="5">
        <v>2007</v>
      </c>
      <c r="B1515" s="10" t="s">
        <v>259</v>
      </c>
      <c r="C1515" s="10" t="s">
        <v>243</v>
      </c>
      <c r="D1515" s="10">
        <v>0</v>
      </c>
    </row>
    <row r="1516" spans="1:4" x14ac:dyDescent="0.25">
      <c r="A1516" s="5">
        <v>2008</v>
      </c>
      <c r="B1516" s="10" t="s">
        <v>248</v>
      </c>
      <c r="C1516" s="10" t="s">
        <v>236</v>
      </c>
      <c r="D1516" s="10">
        <v>0</v>
      </c>
    </row>
    <row r="1517" spans="1:4" x14ac:dyDescent="0.25">
      <c r="A1517" s="5">
        <v>2008</v>
      </c>
      <c r="B1517" s="10" t="s">
        <v>249</v>
      </c>
      <c r="C1517" s="10" t="s">
        <v>236</v>
      </c>
      <c r="D1517" s="10">
        <v>0</v>
      </c>
    </row>
    <row r="1518" spans="1:4" x14ac:dyDescent="0.25">
      <c r="A1518" s="5">
        <v>2008</v>
      </c>
      <c r="B1518" s="10" t="s">
        <v>250</v>
      </c>
      <c r="C1518" s="10" t="s">
        <v>236</v>
      </c>
      <c r="D1518" s="10">
        <v>0</v>
      </c>
    </row>
    <row r="1519" spans="1:4" x14ac:dyDescent="0.25">
      <c r="A1519" s="5">
        <v>2008</v>
      </c>
      <c r="B1519" s="10" t="s">
        <v>251</v>
      </c>
      <c r="C1519" s="10" t="s">
        <v>236</v>
      </c>
      <c r="D1519" s="10">
        <v>0</v>
      </c>
    </row>
    <row r="1520" spans="1:4" x14ac:dyDescent="0.25">
      <c r="A1520" s="5">
        <v>2008</v>
      </c>
      <c r="B1520" s="10" t="s">
        <v>252</v>
      </c>
      <c r="C1520" s="10" t="s">
        <v>236</v>
      </c>
      <c r="D1520" s="10">
        <v>0</v>
      </c>
    </row>
    <row r="1521" spans="1:4" x14ac:dyDescent="0.25">
      <c r="A1521" s="5">
        <v>2008</v>
      </c>
      <c r="B1521" s="10" t="s">
        <v>253</v>
      </c>
      <c r="C1521" s="10" t="s">
        <v>236</v>
      </c>
      <c r="D1521" s="10">
        <v>0</v>
      </c>
    </row>
    <row r="1522" spans="1:4" x14ac:dyDescent="0.25">
      <c r="A1522" s="5">
        <v>2008</v>
      </c>
      <c r="B1522" s="10" t="s">
        <v>254</v>
      </c>
      <c r="C1522" s="10" t="s">
        <v>236</v>
      </c>
      <c r="D1522" s="10">
        <v>0</v>
      </c>
    </row>
    <row r="1523" spans="1:4" x14ac:dyDescent="0.25">
      <c r="A1523" s="5">
        <v>2008</v>
      </c>
      <c r="B1523" s="10" t="s">
        <v>255</v>
      </c>
      <c r="C1523" s="10" t="s">
        <v>236</v>
      </c>
      <c r="D1523" s="10">
        <v>0</v>
      </c>
    </row>
    <row r="1524" spans="1:4" x14ac:dyDescent="0.25">
      <c r="A1524" s="5">
        <v>2008</v>
      </c>
      <c r="B1524" s="10" t="s">
        <v>256</v>
      </c>
      <c r="C1524" s="10" t="s">
        <v>236</v>
      </c>
      <c r="D1524" s="10">
        <v>0</v>
      </c>
    </row>
    <row r="1525" spans="1:4" x14ac:dyDescent="0.25">
      <c r="A1525" s="5">
        <v>2008</v>
      </c>
      <c r="B1525" s="10" t="s">
        <v>257</v>
      </c>
      <c r="C1525" s="10" t="s">
        <v>236</v>
      </c>
      <c r="D1525" s="10">
        <v>0</v>
      </c>
    </row>
    <row r="1526" spans="1:4" x14ac:dyDescent="0.25">
      <c r="A1526" s="5">
        <v>2008</v>
      </c>
      <c r="B1526" s="10" t="s">
        <v>258</v>
      </c>
      <c r="C1526" s="10" t="s">
        <v>236</v>
      </c>
      <c r="D1526" s="10">
        <v>0</v>
      </c>
    </row>
    <row r="1527" spans="1:4" x14ac:dyDescent="0.25">
      <c r="A1527" s="5">
        <v>2008</v>
      </c>
      <c r="B1527" s="10" t="s">
        <v>259</v>
      </c>
      <c r="C1527" s="10" t="s">
        <v>236</v>
      </c>
      <c r="D1527" s="10">
        <v>0</v>
      </c>
    </row>
    <row r="1528" spans="1:4" x14ac:dyDescent="0.25">
      <c r="A1528" s="5">
        <v>2008</v>
      </c>
      <c r="B1528" s="10" t="s">
        <v>248</v>
      </c>
      <c r="C1528" s="10" t="s">
        <v>237</v>
      </c>
      <c r="D1528" s="10">
        <v>1080000</v>
      </c>
    </row>
    <row r="1529" spans="1:4" x14ac:dyDescent="0.25">
      <c r="A1529" s="5">
        <v>2008</v>
      </c>
      <c r="B1529" s="10" t="s">
        <v>249</v>
      </c>
      <c r="C1529" s="10" t="s">
        <v>237</v>
      </c>
      <c r="D1529" s="10">
        <v>300000</v>
      </c>
    </row>
    <row r="1530" spans="1:4" x14ac:dyDescent="0.25">
      <c r="A1530" s="5">
        <v>2008</v>
      </c>
      <c r="B1530" s="10" t="s">
        <v>250</v>
      </c>
      <c r="C1530" s="10" t="s">
        <v>237</v>
      </c>
      <c r="D1530" s="10">
        <v>600000</v>
      </c>
    </row>
    <row r="1531" spans="1:4" x14ac:dyDescent="0.25">
      <c r="A1531" s="5">
        <v>2008</v>
      </c>
      <c r="B1531" s="10" t="s">
        <v>251</v>
      </c>
      <c r="C1531" s="10" t="s">
        <v>237</v>
      </c>
      <c r="D1531" s="10">
        <v>1600000</v>
      </c>
    </row>
    <row r="1532" spans="1:4" x14ac:dyDescent="0.25">
      <c r="A1532" s="5">
        <v>2008</v>
      </c>
      <c r="B1532" s="10" t="s">
        <v>252</v>
      </c>
      <c r="C1532" s="10" t="s">
        <v>237</v>
      </c>
      <c r="D1532" s="10">
        <v>530000</v>
      </c>
    </row>
    <row r="1533" spans="1:4" x14ac:dyDescent="0.25">
      <c r="A1533" s="5">
        <v>2008</v>
      </c>
      <c r="B1533" s="10" t="s">
        <v>253</v>
      </c>
      <c r="C1533" s="10" t="s">
        <v>237</v>
      </c>
      <c r="D1533" s="10">
        <v>300000</v>
      </c>
    </row>
    <row r="1534" spans="1:4" x14ac:dyDescent="0.25">
      <c r="A1534" s="5">
        <v>2008</v>
      </c>
      <c r="B1534" s="10" t="s">
        <v>254</v>
      </c>
      <c r="C1534" s="10" t="s">
        <v>237</v>
      </c>
      <c r="D1534" s="10">
        <v>195000</v>
      </c>
    </row>
    <row r="1535" spans="1:4" x14ac:dyDescent="0.25">
      <c r="A1535" s="5">
        <v>2008</v>
      </c>
      <c r="B1535" s="10" t="s">
        <v>255</v>
      </c>
      <c r="C1535" s="10" t="s">
        <v>237</v>
      </c>
      <c r="D1535" s="10">
        <v>0</v>
      </c>
    </row>
    <row r="1536" spans="1:4" x14ac:dyDescent="0.25">
      <c r="A1536" s="5">
        <v>2008</v>
      </c>
      <c r="B1536" s="10" t="s">
        <v>256</v>
      </c>
      <c r="C1536" s="10" t="s">
        <v>237</v>
      </c>
      <c r="D1536" s="10">
        <v>0</v>
      </c>
    </row>
    <row r="1537" spans="1:4" x14ac:dyDescent="0.25">
      <c r="A1537" s="5">
        <v>2008</v>
      </c>
      <c r="B1537" s="10" t="s">
        <v>257</v>
      </c>
      <c r="C1537" s="10" t="s">
        <v>237</v>
      </c>
      <c r="D1537" s="10">
        <v>125000</v>
      </c>
    </row>
    <row r="1538" spans="1:4" x14ac:dyDescent="0.25">
      <c r="A1538" s="5">
        <v>2008</v>
      </c>
      <c r="B1538" s="10" t="s">
        <v>258</v>
      </c>
      <c r="C1538" s="10" t="s">
        <v>237</v>
      </c>
      <c r="D1538" s="10">
        <v>200000</v>
      </c>
    </row>
    <row r="1539" spans="1:4" x14ac:dyDescent="0.25">
      <c r="A1539" s="5">
        <v>2008</v>
      </c>
      <c r="B1539" s="10" t="s">
        <v>259</v>
      </c>
      <c r="C1539" s="10" t="s">
        <v>237</v>
      </c>
      <c r="D1539" s="10">
        <v>600000</v>
      </c>
    </row>
    <row r="1540" spans="1:4" x14ac:dyDescent="0.25">
      <c r="A1540" s="5">
        <v>2008</v>
      </c>
      <c r="B1540" s="10" t="s">
        <v>248</v>
      </c>
      <c r="C1540" s="10" t="s">
        <v>238</v>
      </c>
      <c r="D1540" s="10">
        <v>0</v>
      </c>
    </row>
    <row r="1541" spans="1:4" x14ac:dyDescent="0.25">
      <c r="A1541" s="5">
        <v>2008</v>
      </c>
      <c r="B1541" s="10" t="s">
        <v>249</v>
      </c>
      <c r="C1541" s="10" t="s">
        <v>238</v>
      </c>
      <c r="D1541" s="10">
        <v>0</v>
      </c>
    </row>
    <row r="1542" spans="1:4" x14ac:dyDescent="0.25">
      <c r="A1542" s="5">
        <v>2008</v>
      </c>
      <c r="B1542" s="10" t="s">
        <v>250</v>
      </c>
      <c r="C1542" s="10" t="s">
        <v>238</v>
      </c>
      <c r="D1542" s="10">
        <v>0</v>
      </c>
    </row>
    <row r="1543" spans="1:4" x14ac:dyDescent="0.25">
      <c r="A1543" s="5">
        <v>2008</v>
      </c>
      <c r="B1543" s="10" t="s">
        <v>251</v>
      </c>
      <c r="C1543" s="10" t="s">
        <v>238</v>
      </c>
      <c r="D1543" s="10">
        <v>0</v>
      </c>
    </row>
    <row r="1544" spans="1:4" x14ac:dyDescent="0.25">
      <c r="A1544" s="5">
        <v>2008</v>
      </c>
      <c r="B1544" s="10" t="s">
        <v>252</v>
      </c>
      <c r="C1544" s="10" t="s">
        <v>238</v>
      </c>
      <c r="D1544" s="10">
        <v>0</v>
      </c>
    </row>
    <row r="1545" spans="1:4" x14ac:dyDescent="0.25">
      <c r="A1545" s="5">
        <v>2008</v>
      </c>
      <c r="B1545" s="10" t="s">
        <v>253</v>
      </c>
      <c r="C1545" s="10" t="s">
        <v>238</v>
      </c>
      <c r="D1545" s="10">
        <v>0</v>
      </c>
    </row>
    <row r="1546" spans="1:4" x14ac:dyDescent="0.25">
      <c r="A1546" s="5">
        <v>2008</v>
      </c>
      <c r="B1546" s="10" t="s">
        <v>254</v>
      </c>
      <c r="C1546" s="10" t="s">
        <v>238</v>
      </c>
      <c r="D1546" s="10">
        <v>0</v>
      </c>
    </row>
    <row r="1547" spans="1:4" x14ac:dyDescent="0.25">
      <c r="A1547" s="5">
        <v>2008</v>
      </c>
      <c r="B1547" s="10" t="s">
        <v>255</v>
      </c>
      <c r="C1547" s="10" t="s">
        <v>238</v>
      </c>
      <c r="D1547" s="10">
        <v>0</v>
      </c>
    </row>
    <row r="1548" spans="1:4" x14ac:dyDescent="0.25">
      <c r="A1548" s="5">
        <v>2008</v>
      </c>
      <c r="B1548" s="10" t="s">
        <v>256</v>
      </c>
      <c r="C1548" s="10" t="s">
        <v>238</v>
      </c>
      <c r="D1548" s="10">
        <v>0</v>
      </c>
    </row>
    <row r="1549" spans="1:4" x14ac:dyDescent="0.25">
      <c r="A1549" s="5">
        <v>2008</v>
      </c>
      <c r="B1549" s="10" t="s">
        <v>257</v>
      </c>
      <c r="C1549" s="10" t="s">
        <v>238</v>
      </c>
      <c r="D1549" s="10">
        <v>0</v>
      </c>
    </row>
    <row r="1550" spans="1:4" x14ac:dyDescent="0.25">
      <c r="A1550" s="5">
        <v>2008</v>
      </c>
      <c r="B1550" s="10" t="s">
        <v>258</v>
      </c>
      <c r="C1550" s="10" t="s">
        <v>238</v>
      </c>
      <c r="D1550" s="10">
        <v>0</v>
      </c>
    </row>
    <row r="1551" spans="1:4" x14ac:dyDescent="0.25">
      <c r="A1551" s="5">
        <v>2008</v>
      </c>
      <c r="B1551" s="10" t="s">
        <v>259</v>
      </c>
      <c r="C1551" s="10" t="s">
        <v>238</v>
      </c>
      <c r="D1551" s="10">
        <v>0</v>
      </c>
    </row>
    <row r="1552" spans="1:4" x14ac:dyDescent="0.25">
      <c r="A1552" s="5">
        <v>2008</v>
      </c>
      <c r="B1552" s="10" t="s">
        <v>248</v>
      </c>
      <c r="C1552" s="10" t="s">
        <v>239</v>
      </c>
      <c r="D1552" s="10">
        <v>50000</v>
      </c>
    </row>
    <row r="1553" spans="1:4" x14ac:dyDescent="0.25">
      <c r="A1553" s="5">
        <v>2008</v>
      </c>
      <c r="B1553" s="10" t="s">
        <v>249</v>
      </c>
      <c r="C1553" s="10" t="s">
        <v>239</v>
      </c>
      <c r="D1553" s="10">
        <v>0</v>
      </c>
    </row>
    <row r="1554" spans="1:4" x14ac:dyDescent="0.25">
      <c r="A1554" s="5">
        <v>2008</v>
      </c>
      <c r="B1554" s="10" t="s">
        <v>250</v>
      </c>
      <c r="C1554" s="10" t="s">
        <v>239</v>
      </c>
      <c r="D1554" s="10">
        <v>210000</v>
      </c>
    </row>
    <row r="1555" spans="1:4" x14ac:dyDescent="0.25">
      <c r="A1555" s="5">
        <v>2008</v>
      </c>
      <c r="B1555" s="10" t="s">
        <v>251</v>
      </c>
      <c r="C1555" s="10" t="s">
        <v>239</v>
      </c>
      <c r="D1555" s="10">
        <v>0</v>
      </c>
    </row>
    <row r="1556" spans="1:4" x14ac:dyDescent="0.25">
      <c r="A1556" s="5">
        <v>2008</v>
      </c>
      <c r="B1556" s="10" t="s">
        <v>252</v>
      </c>
      <c r="C1556" s="10" t="s">
        <v>239</v>
      </c>
      <c r="D1556" s="10">
        <v>0</v>
      </c>
    </row>
    <row r="1557" spans="1:4" x14ac:dyDescent="0.25">
      <c r="A1557" s="5">
        <v>2008</v>
      </c>
      <c r="B1557" s="10" t="s">
        <v>253</v>
      </c>
      <c r="C1557" s="10" t="s">
        <v>239</v>
      </c>
      <c r="D1557" s="10">
        <v>0</v>
      </c>
    </row>
    <row r="1558" spans="1:4" x14ac:dyDescent="0.25">
      <c r="A1558" s="5">
        <v>2008</v>
      </c>
      <c r="B1558" s="10" t="s">
        <v>254</v>
      </c>
      <c r="C1558" s="10" t="s">
        <v>239</v>
      </c>
      <c r="D1558" s="10">
        <v>0</v>
      </c>
    </row>
    <row r="1559" spans="1:4" x14ac:dyDescent="0.25">
      <c r="A1559" s="5">
        <v>2008</v>
      </c>
      <c r="B1559" s="10" t="s">
        <v>255</v>
      </c>
      <c r="C1559" s="10" t="s">
        <v>239</v>
      </c>
      <c r="D1559" s="10">
        <v>0</v>
      </c>
    </row>
    <row r="1560" spans="1:4" x14ac:dyDescent="0.25">
      <c r="A1560" s="5">
        <v>2008</v>
      </c>
      <c r="B1560" s="10" t="s">
        <v>256</v>
      </c>
      <c r="C1560" s="10" t="s">
        <v>239</v>
      </c>
      <c r="D1560" s="10">
        <v>0</v>
      </c>
    </row>
    <row r="1561" spans="1:4" x14ac:dyDescent="0.25">
      <c r="A1561" s="5">
        <v>2008</v>
      </c>
      <c r="B1561" s="10" t="s">
        <v>257</v>
      </c>
      <c r="C1561" s="10" t="s">
        <v>239</v>
      </c>
      <c r="D1561" s="10">
        <v>0</v>
      </c>
    </row>
    <row r="1562" spans="1:4" x14ac:dyDescent="0.25">
      <c r="A1562" s="5">
        <v>2008</v>
      </c>
      <c r="B1562" s="10" t="s">
        <v>258</v>
      </c>
      <c r="C1562" s="10" t="s">
        <v>239</v>
      </c>
      <c r="D1562" s="10">
        <v>0</v>
      </c>
    </row>
    <row r="1563" spans="1:4" x14ac:dyDescent="0.25">
      <c r="A1563" s="5">
        <v>2008</v>
      </c>
      <c r="B1563" s="10" t="s">
        <v>259</v>
      </c>
      <c r="C1563" s="10" t="s">
        <v>239</v>
      </c>
      <c r="D1563" s="10">
        <v>515000</v>
      </c>
    </row>
    <row r="1564" spans="1:4" x14ac:dyDescent="0.25">
      <c r="A1564" s="5">
        <v>2008</v>
      </c>
      <c r="B1564" s="10" t="s">
        <v>248</v>
      </c>
      <c r="C1564" s="10" t="s">
        <v>240</v>
      </c>
      <c r="D1564" s="10">
        <v>3600000</v>
      </c>
    </row>
    <row r="1565" spans="1:4" x14ac:dyDescent="0.25">
      <c r="A1565" s="5">
        <v>2008</v>
      </c>
      <c r="B1565" s="10" t="s">
        <v>249</v>
      </c>
      <c r="C1565" s="10" t="s">
        <v>240</v>
      </c>
      <c r="D1565" s="10">
        <v>1870000</v>
      </c>
    </row>
    <row r="1566" spans="1:4" x14ac:dyDescent="0.25">
      <c r="A1566" s="5">
        <v>2008</v>
      </c>
      <c r="B1566" s="10" t="s">
        <v>250</v>
      </c>
      <c r="C1566" s="10" t="s">
        <v>240</v>
      </c>
      <c r="D1566" s="10">
        <v>1830000</v>
      </c>
    </row>
    <row r="1567" spans="1:4" x14ac:dyDescent="0.25">
      <c r="A1567" s="5">
        <v>2008</v>
      </c>
      <c r="B1567" s="10" t="s">
        <v>251</v>
      </c>
      <c r="C1567" s="10" t="s">
        <v>240</v>
      </c>
      <c r="D1567" s="10">
        <v>570000</v>
      </c>
    </row>
    <row r="1568" spans="1:4" x14ac:dyDescent="0.25">
      <c r="A1568" s="5">
        <v>2008</v>
      </c>
      <c r="B1568" s="10" t="s">
        <v>252</v>
      </c>
      <c r="C1568" s="10" t="s">
        <v>240</v>
      </c>
      <c r="D1568" s="10">
        <v>540000</v>
      </c>
    </row>
    <row r="1569" spans="1:4" x14ac:dyDescent="0.25">
      <c r="A1569" s="5">
        <v>2008</v>
      </c>
      <c r="B1569" s="10" t="s">
        <v>253</v>
      </c>
      <c r="C1569" s="10" t="s">
        <v>240</v>
      </c>
      <c r="D1569" s="10">
        <v>270000</v>
      </c>
    </row>
    <row r="1570" spans="1:4" x14ac:dyDescent="0.25">
      <c r="A1570" s="5">
        <v>2008</v>
      </c>
      <c r="B1570" s="10" t="s">
        <v>254</v>
      </c>
      <c r="C1570" s="10" t="s">
        <v>240</v>
      </c>
      <c r="D1570" s="10">
        <v>0</v>
      </c>
    </row>
    <row r="1571" spans="1:4" x14ac:dyDescent="0.25">
      <c r="A1571" s="5">
        <v>2008</v>
      </c>
      <c r="B1571" s="10" t="s">
        <v>255</v>
      </c>
      <c r="C1571" s="10" t="s">
        <v>240</v>
      </c>
      <c r="D1571" s="10">
        <v>2530000</v>
      </c>
    </row>
    <row r="1572" spans="1:4" x14ac:dyDescent="0.25">
      <c r="A1572" s="5">
        <v>2008</v>
      </c>
      <c r="B1572" s="10" t="s">
        <v>256</v>
      </c>
      <c r="C1572" s="10" t="s">
        <v>240</v>
      </c>
      <c r="D1572" s="10">
        <v>1520000</v>
      </c>
    </row>
    <row r="1573" spans="1:4" x14ac:dyDescent="0.25">
      <c r="A1573" s="5">
        <v>2008</v>
      </c>
      <c r="B1573" s="10" t="s">
        <v>257</v>
      </c>
      <c r="C1573" s="10" t="s">
        <v>240</v>
      </c>
      <c r="D1573" s="10">
        <v>1400000</v>
      </c>
    </row>
    <row r="1574" spans="1:4" x14ac:dyDescent="0.25">
      <c r="A1574" s="5">
        <v>2008</v>
      </c>
      <c r="B1574" s="10" t="s">
        <v>258</v>
      </c>
      <c r="C1574" s="10" t="s">
        <v>240</v>
      </c>
      <c r="D1574" s="10">
        <v>700000</v>
      </c>
    </row>
    <row r="1575" spans="1:4" x14ac:dyDescent="0.25">
      <c r="A1575" s="5">
        <v>2008</v>
      </c>
      <c r="B1575" s="10" t="s">
        <v>259</v>
      </c>
      <c r="C1575" s="10" t="s">
        <v>240</v>
      </c>
      <c r="D1575" s="10">
        <v>1300000</v>
      </c>
    </row>
    <row r="1576" spans="1:4" x14ac:dyDescent="0.25">
      <c r="A1576" s="5">
        <v>2008</v>
      </c>
      <c r="B1576" s="10" t="s">
        <v>248</v>
      </c>
      <c r="C1576" s="10" t="s">
        <v>241</v>
      </c>
      <c r="D1576" s="10">
        <v>0</v>
      </c>
    </row>
    <row r="1577" spans="1:4" x14ac:dyDescent="0.25">
      <c r="A1577" s="5">
        <v>2008</v>
      </c>
      <c r="B1577" s="10" t="s">
        <v>249</v>
      </c>
      <c r="C1577" s="10" t="s">
        <v>241</v>
      </c>
      <c r="D1577" s="10">
        <v>1000000</v>
      </c>
    </row>
    <row r="1578" spans="1:4" x14ac:dyDescent="0.25">
      <c r="A1578" s="5">
        <v>2008</v>
      </c>
      <c r="B1578" s="10" t="s">
        <v>250</v>
      </c>
      <c r="C1578" s="10" t="s">
        <v>241</v>
      </c>
      <c r="D1578" s="10">
        <v>0</v>
      </c>
    </row>
    <row r="1579" spans="1:4" x14ac:dyDescent="0.25">
      <c r="A1579" s="5">
        <v>2008</v>
      </c>
      <c r="B1579" s="10" t="s">
        <v>251</v>
      </c>
      <c r="C1579" s="10" t="s">
        <v>241</v>
      </c>
      <c r="D1579" s="10">
        <v>500000</v>
      </c>
    </row>
    <row r="1580" spans="1:4" x14ac:dyDescent="0.25">
      <c r="A1580" s="5">
        <v>2008</v>
      </c>
      <c r="B1580" s="10" t="s">
        <v>252</v>
      </c>
      <c r="C1580" s="10" t="s">
        <v>241</v>
      </c>
      <c r="D1580" s="10">
        <v>0</v>
      </c>
    </row>
    <row r="1581" spans="1:4" x14ac:dyDescent="0.25">
      <c r="A1581" s="5">
        <v>2008</v>
      </c>
      <c r="B1581" s="10" t="s">
        <v>253</v>
      </c>
      <c r="C1581" s="10" t="s">
        <v>241</v>
      </c>
      <c r="D1581" s="10">
        <v>0</v>
      </c>
    </row>
    <row r="1582" spans="1:4" x14ac:dyDescent="0.25">
      <c r="A1582" s="5">
        <v>2008</v>
      </c>
      <c r="B1582" s="10" t="s">
        <v>254</v>
      </c>
      <c r="C1582" s="10" t="s">
        <v>241</v>
      </c>
      <c r="D1582" s="10">
        <v>0</v>
      </c>
    </row>
    <row r="1583" spans="1:4" x14ac:dyDescent="0.25">
      <c r="A1583" s="5">
        <v>2008</v>
      </c>
      <c r="B1583" s="10" t="s">
        <v>255</v>
      </c>
      <c r="C1583" s="10" t="s">
        <v>241</v>
      </c>
      <c r="D1583" s="10">
        <v>0</v>
      </c>
    </row>
    <row r="1584" spans="1:4" x14ac:dyDescent="0.25">
      <c r="A1584" s="5">
        <v>2008</v>
      </c>
      <c r="B1584" s="10" t="s">
        <v>256</v>
      </c>
      <c r="C1584" s="10" t="s">
        <v>241</v>
      </c>
      <c r="D1584" s="10">
        <v>0</v>
      </c>
    </row>
    <row r="1585" spans="1:4" x14ac:dyDescent="0.25">
      <c r="A1585" s="5">
        <v>2008</v>
      </c>
      <c r="B1585" s="10" t="s">
        <v>257</v>
      </c>
      <c r="C1585" s="10" t="s">
        <v>241</v>
      </c>
      <c r="D1585" s="10">
        <v>0</v>
      </c>
    </row>
    <row r="1586" spans="1:4" x14ac:dyDescent="0.25">
      <c r="A1586" s="5">
        <v>2008</v>
      </c>
      <c r="B1586" s="10" t="s">
        <v>258</v>
      </c>
      <c r="C1586" s="10" t="s">
        <v>241</v>
      </c>
      <c r="D1586" s="10">
        <v>0</v>
      </c>
    </row>
    <row r="1587" spans="1:4" x14ac:dyDescent="0.25">
      <c r="A1587" s="5">
        <v>2008</v>
      </c>
      <c r="B1587" s="10" t="s">
        <v>259</v>
      </c>
      <c r="C1587" s="10" t="s">
        <v>241</v>
      </c>
      <c r="D1587" s="10">
        <v>0</v>
      </c>
    </row>
    <row r="1588" spans="1:4" x14ac:dyDescent="0.25">
      <c r="A1588" s="5">
        <v>2008</v>
      </c>
      <c r="B1588" s="10" t="s">
        <v>248</v>
      </c>
      <c r="C1588" s="10" t="s">
        <v>260</v>
      </c>
      <c r="D1588" s="10">
        <v>0</v>
      </c>
    </row>
    <row r="1589" spans="1:4" x14ac:dyDescent="0.25">
      <c r="A1589" s="5">
        <v>2008</v>
      </c>
      <c r="B1589" s="10" t="s">
        <v>249</v>
      </c>
      <c r="C1589" s="10" t="s">
        <v>260</v>
      </c>
      <c r="D1589" s="10">
        <v>0</v>
      </c>
    </row>
    <row r="1590" spans="1:4" x14ac:dyDescent="0.25">
      <c r="A1590" s="5">
        <v>2008</v>
      </c>
      <c r="B1590" s="10" t="s">
        <v>250</v>
      </c>
      <c r="C1590" s="10" t="s">
        <v>260</v>
      </c>
      <c r="D1590" s="10">
        <v>0</v>
      </c>
    </row>
    <row r="1591" spans="1:4" x14ac:dyDescent="0.25">
      <c r="A1591" s="5">
        <v>2008</v>
      </c>
      <c r="B1591" s="10" t="s">
        <v>251</v>
      </c>
      <c r="C1591" s="10" t="s">
        <v>260</v>
      </c>
      <c r="D1591" s="10">
        <v>0</v>
      </c>
    </row>
    <row r="1592" spans="1:4" x14ac:dyDescent="0.25">
      <c r="A1592" s="5">
        <v>2008</v>
      </c>
      <c r="B1592" s="10" t="s">
        <v>252</v>
      </c>
      <c r="C1592" s="10" t="s">
        <v>260</v>
      </c>
      <c r="D1592" s="10">
        <v>0</v>
      </c>
    </row>
    <row r="1593" spans="1:4" x14ac:dyDescent="0.25">
      <c r="A1593" s="5">
        <v>2008</v>
      </c>
      <c r="B1593" s="10" t="s">
        <v>253</v>
      </c>
      <c r="C1593" s="10" t="s">
        <v>260</v>
      </c>
      <c r="D1593" s="10">
        <v>0</v>
      </c>
    </row>
    <row r="1594" spans="1:4" x14ac:dyDescent="0.25">
      <c r="A1594" s="5">
        <v>2008</v>
      </c>
      <c r="B1594" s="10" t="s">
        <v>254</v>
      </c>
      <c r="C1594" s="10" t="s">
        <v>260</v>
      </c>
      <c r="D1594" s="10">
        <v>0</v>
      </c>
    </row>
    <row r="1595" spans="1:4" x14ac:dyDescent="0.25">
      <c r="A1595" s="5">
        <v>2008</v>
      </c>
      <c r="B1595" s="10" t="s">
        <v>255</v>
      </c>
      <c r="C1595" s="10" t="s">
        <v>260</v>
      </c>
      <c r="D1595" s="10">
        <v>0</v>
      </c>
    </row>
    <row r="1596" spans="1:4" x14ac:dyDescent="0.25">
      <c r="A1596" s="5">
        <v>2008</v>
      </c>
      <c r="B1596" s="10" t="s">
        <v>256</v>
      </c>
      <c r="C1596" s="10" t="s">
        <v>260</v>
      </c>
      <c r="D1596" s="10">
        <v>0</v>
      </c>
    </row>
    <row r="1597" spans="1:4" x14ac:dyDescent="0.25">
      <c r="A1597" s="5">
        <v>2008</v>
      </c>
      <c r="B1597" s="10" t="s">
        <v>257</v>
      </c>
      <c r="C1597" s="10" t="s">
        <v>260</v>
      </c>
      <c r="D1597" s="10">
        <v>0</v>
      </c>
    </row>
    <row r="1598" spans="1:4" x14ac:dyDescent="0.25">
      <c r="A1598" s="5">
        <v>2008</v>
      </c>
      <c r="B1598" s="10" t="s">
        <v>258</v>
      </c>
      <c r="C1598" s="10" t="s">
        <v>260</v>
      </c>
      <c r="D1598" s="10">
        <v>0</v>
      </c>
    </row>
    <row r="1599" spans="1:4" x14ac:dyDescent="0.25">
      <c r="A1599" s="5">
        <v>2008</v>
      </c>
      <c r="B1599" s="10" t="s">
        <v>259</v>
      </c>
      <c r="C1599" s="10" t="s">
        <v>260</v>
      </c>
      <c r="D1599" s="10">
        <v>0</v>
      </c>
    </row>
    <row r="1600" spans="1:4" x14ac:dyDescent="0.25">
      <c r="A1600" s="5">
        <v>2008</v>
      </c>
      <c r="B1600" s="10" t="s">
        <v>248</v>
      </c>
      <c r="C1600" s="10" t="s">
        <v>244</v>
      </c>
      <c r="D1600" s="10">
        <v>0</v>
      </c>
    </row>
    <row r="1601" spans="1:4" x14ac:dyDescent="0.25">
      <c r="A1601" s="5">
        <v>2008</v>
      </c>
      <c r="B1601" s="10" t="s">
        <v>249</v>
      </c>
      <c r="C1601" s="10" t="s">
        <v>244</v>
      </c>
      <c r="D1601" s="10">
        <v>0</v>
      </c>
    </row>
    <row r="1602" spans="1:4" x14ac:dyDescent="0.25">
      <c r="A1602" s="5">
        <v>2008</v>
      </c>
      <c r="B1602" s="10" t="s">
        <v>250</v>
      </c>
      <c r="C1602" s="10" t="s">
        <v>244</v>
      </c>
      <c r="D1602" s="10">
        <v>0</v>
      </c>
    </row>
    <row r="1603" spans="1:4" x14ac:dyDescent="0.25">
      <c r="A1603" s="5">
        <v>2008</v>
      </c>
      <c r="B1603" s="10" t="s">
        <v>251</v>
      </c>
      <c r="C1603" s="10" t="s">
        <v>244</v>
      </c>
      <c r="D1603" s="10">
        <v>0</v>
      </c>
    </row>
    <row r="1604" spans="1:4" x14ac:dyDescent="0.25">
      <c r="A1604" s="5">
        <v>2008</v>
      </c>
      <c r="B1604" s="10" t="s">
        <v>252</v>
      </c>
      <c r="C1604" s="10" t="s">
        <v>244</v>
      </c>
      <c r="D1604" s="10">
        <v>0</v>
      </c>
    </row>
    <row r="1605" spans="1:4" x14ac:dyDescent="0.25">
      <c r="A1605" s="5">
        <v>2008</v>
      </c>
      <c r="B1605" s="10" t="s">
        <v>253</v>
      </c>
      <c r="C1605" s="10" t="s">
        <v>244</v>
      </c>
      <c r="D1605" s="10">
        <v>400000</v>
      </c>
    </row>
    <row r="1606" spans="1:4" x14ac:dyDescent="0.25">
      <c r="A1606" s="5">
        <v>2008</v>
      </c>
      <c r="B1606" s="10" t="s">
        <v>254</v>
      </c>
      <c r="C1606" s="10" t="s">
        <v>244</v>
      </c>
      <c r="D1606" s="10">
        <v>90000</v>
      </c>
    </row>
    <row r="1607" spans="1:4" x14ac:dyDescent="0.25">
      <c r="A1607" s="5">
        <v>2008</v>
      </c>
      <c r="B1607" s="10" t="s">
        <v>255</v>
      </c>
      <c r="C1607" s="10" t="s">
        <v>244</v>
      </c>
      <c r="D1607" s="10">
        <v>0</v>
      </c>
    </row>
    <row r="1608" spans="1:4" x14ac:dyDescent="0.25">
      <c r="A1608" s="5">
        <v>2008</v>
      </c>
      <c r="B1608" s="10" t="s">
        <v>256</v>
      </c>
      <c r="C1608" s="10" t="s">
        <v>244</v>
      </c>
      <c r="D1608" s="10">
        <v>500000</v>
      </c>
    </row>
    <row r="1609" spans="1:4" x14ac:dyDescent="0.25">
      <c r="A1609" s="5">
        <v>2008</v>
      </c>
      <c r="B1609" s="10" t="s">
        <v>257</v>
      </c>
      <c r="C1609" s="10" t="s">
        <v>244</v>
      </c>
      <c r="D1609" s="10">
        <v>500000</v>
      </c>
    </row>
    <row r="1610" spans="1:4" x14ac:dyDescent="0.25">
      <c r="A1610" s="5">
        <v>2008</v>
      </c>
      <c r="B1610" s="10" t="s">
        <v>258</v>
      </c>
      <c r="C1610" s="10" t="s">
        <v>244</v>
      </c>
      <c r="D1610" s="10">
        <v>0</v>
      </c>
    </row>
    <row r="1611" spans="1:4" x14ac:dyDescent="0.25">
      <c r="A1611" s="5">
        <v>2008</v>
      </c>
      <c r="B1611" s="10" t="s">
        <v>259</v>
      </c>
      <c r="C1611" s="10" t="s">
        <v>244</v>
      </c>
      <c r="D1611" s="10">
        <v>0</v>
      </c>
    </row>
    <row r="1612" spans="1:4" x14ac:dyDescent="0.25">
      <c r="A1612" s="5">
        <v>2008</v>
      </c>
      <c r="B1612" s="10" t="s">
        <v>248</v>
      </c>
      <c r="C1612" s="10" t="s">
        <v>243</v>
      </c>
      <c r="D1612" s="10">
        <v>0</v>
      </c>
    </row>
    <row r="1613" spans="1:4" x14ac:dyDescent="0.25">
      <c r="A1613" s="5">
        <v>2008</v>
      </c>
      <c r="B1613" s="10" t="s">
        <v>249</v>
      </c>
      <c r="C1613" s="10" t="s">
        <v>243</v>
      </c>
      <c r="D1613" s="10">
        <v>0</v>
      </c>
    </row>
    <row r="1614" spans="1:4" x14ac:dyDescent="0.25">
      <c r="A1614" s="5">
        <v>2008</v>
      </c>
      <c r="B1614" s="10" t="s">
        <v>250</v>
      </c>
      <c r="C1614" s="10" t="s">
        <v>243</v>
      </c>
      <c r="D1614" s="10">
        <v>0</v>
      </c>
    </row>
    <row r="1615" spans="1:4" x14ac:dyDescent="0.25">
      <c r="A1615" s="5">
        <v>2008</v>
      </c>
      <c r="B1615" s="10" t="s">
        <v>251</v>
      </c>
      <c r="C1615" s="10" t="s">
        <v>243</v>
      </c>
      <c r="D1615" s="10">
        <v>0</v>
      </c>
    </row>
    <row r="1616" spans="1:4" x14ac:dyDescent="0.25">
      <c r="A1616" s="5">
        <v>2008</v>
      </c>
      <c r="B1616" s="10" t="s">
        <v>252</v>
      </c>
      <c r="C1616" s="10" t="s">
        <v>243</v>
      </c>
      <c r="D1616" s="10">
        <v>0</v>
      </c>
    </row>
    <row r="1617" spans="1:4" x14ac:dyDescent="0.25">
      <c r="A1617" s="5">
        <v>2008</v>
      </c>
      <c r="B1617" s="10" t="s">
        <v>253</v>
      </c>
      <c r="C1617" s="10" t="s">
        <v>243</v>
      </c>
      <c r="D1617" s="10">
        <v>0</v>
      </c>
    </row>
    <row r="1618" spans="1:4" x14ac:dyDescent="0.25">
      <c r="A1618" s="5">
        <v>2008</v>
      </c>
      <c r="B1618" s="10" t="s">
        <v>254</v>
      </c>
      <c r="C1618" s="10" t="s">
        <v>243</v>
      </c>
      <c r="D1618" s="10">
        <v>0</v>
      </c>
    </row>
    <row r="1619" spans="1:4" x14ac:dyDescent="0.25">
      <c r="A1619" s="5">
        <v>2008</v>
      </c>
      <c r="B1619" s="10" t="s">
        <v>255</v>
      </c>
      <c r="C1619" s="10" t="s">
        <v>243</v>
      </c>
      <c r="D1619" s="10">
        <v>0</v>
      </c>
    </row>
    <row r="1620" spans="1:4" x14ac:dyDescent="0.25">
      <c r="A1620" s="5">
        <v>2008</v>
      </c>
      <c r="B1620" s="10" t="s">
        <v>256</v>
      </c>
      <c r="C1620" s="10" t="s">
        <v>243</v>
      </c>
      <c r="D1620" s="10">
        <v>0</v>
      </c>
    </row>
    <row r="1621" spans="1:4" x14ac:dyDescent="0.25">
      <c r="A1621" s="5">
        <v>2008</v>
      </c>
      <c r="B1621" s="10" t="s">
        <v>257</v>
      </c>
      <c r="C1621" s="10" t="s">
        <v>243</v>
      </c>
      <c r="D1621" s="10">
        <v>0</v>
      </c>
    </row>
    <row r="1622" spans="1:4" x14ac:dyDescent="0.25">
      <c r="A1622" s="5">
        <v>2008</v>
      </c>
      <c r="B1622" s="10" t="s">
        <v>258</v>
      </c>
      <c r="C1622" s="10" t="s">
        <v>243</v>
      </c>
      <c r="D1622" s="10">
        <v>0</v>
      </c>
    </row>
    <row r="1623" spans="1:4" x14ac:dyDescent="0.25">
      <c r="A1623" s="5">
        <v>2008</v>
      </c>
      <c r="B1623" s="10" t="s">
        <v>259</v>
      </c>
      <c r="C1623" s="10" t="s">
        <v>243</v>
      </c>
      <c r="D1623" s="10">
        <v>0</v>
      </c>
    </row>
    <row r="1624" spans="1:4" x14ac:dyDescent="0.25">
      <c r="A1624" s="5">
        <v>2009</v>
      </c>
      <c r="B1624" s="10" t="s">
        <v>248</v>
      </c>
      <c r="C1624" s="10" t="s">
        <v>236</v>
      </c>
      <c r="D1624" s="10">
        <v>0</v>
      </c>
    </row>
    <row r="1625" spans="1:4" x14ac:dyDescent="0.25">
      <c r="A1625" s="5">
        <v>2009</v>
      </c>
      <c r="B1625" s="10" t="s">
        <v>249</v>
      </c>
      <c r="C1625" s="10" t="s">
        <v>236</v>
      </c>
      <c r="D1625" s="10">
        <v>0</v>
      </c>
    </row>
    <row r="1626" spans="1:4" x14ac:dyDescent="0.25">
      <c r="A1626" s="5">
        <v>2009</v>
      </c>
      <c r="B1626" s="10" t="s">
        <v>250</v>
      </c>
      <c r="C1626" s="10" t="s">
        <v>236</v>
      </c>
      <c r="D1626" s="10">
        <v>0</v>
      </c>
    </row>
    <row r="1627" spans="1:4" x14ac:dyDescent="0.25">
      <c r="A1627" s="5">
        <v>2009</v>
      </c>
      <c r="B1627" s="10" t="s">
        <v>251</v>
      </c>
      <c r="C1627" s="10" t="s">
        <v>236</v>
      </c>
      <c r="D1627" s="10">
        <v>0</v>
      </c>
    </row>
    <row r="1628" spans="1:4" x14ac:dyDescent="0.25">
      <c r="A1628" s="5">
        <v>2009</v>
      </c>
      <c r="B1628" s="10" t="s">
        <v>252</v>
      </c>
      <c r="C1628" s="10" t="s">
        <v>236</v>
      </c>
      <c r="D1628" s="10">
        <v>0</v>
      </c>
    </row>
    <row r="1629" spans="1:4" x14ac:dyDescent="0.25">
      <c r="A1629" s="5">
        <v>2009</v>
      </c>
      <c r="B1629" s="10" t="s">
        <v>253</v>
      </c>
      <c r="C1629" s="10" t="s">
        <v>236</v>
      </c>
      <c r="D1629" s="10">
        <v>0</v>
      </c>
    </row>
    <row r="1630" spans="1:4" x14ac:dyDescent="0.25">
      <c r="A1630" s="5">
        <v>2009</v>
      </c>
      <c r="B1630" s="10" t="s">
        <v>254</v>
      </c>
      <c r="C1630" s="10" t="s">
        <v>236</v>
      </c>
      <c r="D1630" s="10">
        <v>0</v>
      </c>
    </row>
    <row r="1631" spans="1:4" x14ac:dyDescent="0.25">
      <c r="A1631" s="5">
        <v>2009</v>
      </c>
      <c r="B1631" s="10" t="s">
        <v>255</v>
      </c>
      <c r="C1631" s="10" t="s">
        <v>236</v>
      </c>
      <c r="D1631" s="10">
        <v>0</v>
      </c>
    </row>
    <row r="1632" spans="1:4" x14ac:dyDescent="0.25">
      <c r="A1632" s="5">
        <v>2009</v>
      </c>
      <c r="B1632" s="10" t="s">
        <v>256</v>
      </c>
      <c r="C1632" s="10" t="s">
        <v>236</v>
      </c>
      <c r="D1632" s="10">
        <v>0</v>
      </c>
    </row>
    <row r="1633" spans="1:4" x14ac:dyDescent="0.25">
      <c r="A1633" s="5">
        <v>2009</v>
      </c>
      <c r="B1633" s="10" t="s">
        <v>257</v>
      </c>
      <c r="C1633" s="10" t="s">
        <v>236</v>
      </c>
      <c r="D1633" s="10">
        <v>0</v>
      </c>
    </row>
    <row r="1634" spans="1:4" x14ac:dyDescent="0.25">
      <c r="A1634" s="5">
        <v>2009</v>
      </c>
      <c r="B1634" s="10" t="s">
        <v>258</v>
      </c>
      <c r="C1634" s="10" t="s">
        <v>236</v>
      </c>
      <c r="D1634" s="10">
        <v>0</v>
      </c>
    </row>
    <row r="1635" spans="1:4" x14ac:dyDescent="0.25">
      <c r="A1635" s="5">
        <v>2009</v>
      </c>
      <c r="B1635" s="10" t="s">
        <v>259</v>
      </c>
      <c r="C1635" s="10" t="s">
        <v>236</v>
      </c>
      <c r="D1635" s="10">
        <v>0</v>
      </c>
    </row>
    <row r="1636" spans="1:4" x14ac:dyDescent="0.25">
      <c r="A1636" s="5">
        <v>2009</v>
      </c>
      <c r="B1636" s="10" t="s">
        <v>248</v>
      </c>
      <c r="C1636" s="10" t="s">
        <v>237</v>
      </c>
      <c r="D1636" s="10">
        <v>750000</v>
      </c>
    </row>
    <row r="1637" spans="1:4" x14ac:dyDescent="0.25">
      <c r="A1637" s="5">
        <v>2009</v>
      </c>
      <c r="B1637" s="10" t="s">
        <v>249</v>
      </c>
      <c r="C1637" s="10" t="s">
        <v>237</v>
      </c>
      <c r="D1637" s="10">
        <v>0</v>
      </c>
    </row>
    <row r="1638" spans="1:4" x14ac:dyDescent="0.25">
      <c r="A1638" s="5">
        <v>2009</v>
      </c>
      <c r="B1638" s="10" t="s">
        <v>250</v>
      </c>
      <c r="C1638" s="10" t="s">
        <v>237</v>
      </c>
      <c r="D1638" s="10">
        <v>340000</v>
      </c>
    </row>
    <row r="1639" spans="1:4" x14ac:dyDescent="0.25">
      <c r="A1639" s="5">
        <v>2009</v>
      </c>
      <c r="B1639" s="10" t="s">
        <v>251</v>
      </c>
      <c r="C1639" s="10" t="s">
        <v>237</v>
      </c>
      <c r="D1639" s="10">
        <v>1150000</v>
      </c>
    </row>
    <row r="1640" spans="1:4" x14ac:dyDescent="0.25">
      <c r="A1640" s="5">
        <v>2009</v>
      </c>
      <c r="B1640" s="10" t="s">
        <v>252</v>
      </c>
      <c r="C1640" s="10" t="s">
        <v>237</v>
      </c>
      <c r="D1640" s="10">
        <v>1000000</v>
      </c>
    </row>
    <row r="1641" spans="1:4" x14ac:dyDescent="0.25">
      <c r="A1641" s="5">
        <v>2009</v>
      </c>
      <c r="B1641" s="10" t="s">
        <v>253</v>
      </c>
      <c r="C1641" s="10" t="s">
        <v>237</v>
      </c>
      <c r="D1641" s="10">
        <v>0</v>
      </c>
    </row>
    <row r="1642" spans="1:4" x14ac:dyDescent="0.25">
      <c r="A1642" s="5">
        <v>2009</v>
      </c>
      <c r="B1642" s="10" t="s">
        <v>254</v>
      </c>
      <c r="C1642" s="10" t="s">
        <v>237</v>
      </c>
      <c r="D1642" s="10">
        <v>0</v>
      </c>
    </row>
    <row r="1643" spans="1:4" x14ac:dyDescent="0.25">
      <c r="A1643" s="5">
        <v>2009</v>
      </c>
      <c r="B1643" s="10" t="s">
        <v>255</v>
      </c>
      <c r="C1643" s="10" t="s">
        <v>237</v>
      </c>
      <c r="D1643" s="10">
        <v>0</v>
      </c>
    </row>
    <row r="1644" spans="1:4" x14ac:dyDescent="0.25">
      <c r="A1644" s="5">
        <v>2009</v>
      </c>
      <c r="B1644" s="10" t="s">
        <v>256</v>
      </c>
      <c r="C1644" s="10" t="s">
        <v>237</v>
      </c>
      <c r="D1644" s="10">
        <v>650000</v>
      </c>
    </row>
    <row r="1645" spans="1:4" x14ac:dyDescent="0.25">
      <c r="A1645" s="5">
        <v>2009</v>
      </c>
      <c r="B1645" s="10" t="s">
        <v>257</v>
      </c>
      <c r="C1645" s="10" t="s">
        <v>237</v>
      </c>
      <c r="D1645" s="10">
        <v>180000</v>
      </c>
    </row>
    <row r="1646" spans="1:4" x14ac:dyDescent="0.25">
      <c r="A1646" s="5">
        <v>2009</v>
      </c>
      <c r="B1646" s="10" t="s">
        <v>258</v>
      </c>
      <c r="C1646" s="10" t="s">
        <v>237</v>
      </c>
      <c r="D1646" s="10">
        <v>0</v>
      </c>
    </row>
    <row r="1647" spans="1:4" x14ac:dyDescent="0.25">
      <c r="A1647" s="5">
        <v>2009</v>
      </c>
      <c r="B1647" s="10" t="s">
        <v>259</v>
      </c>
      <c r="C1647" s="10" t="s">
        <v>237</v>
      </c>
      <c r="D1647" s="10">
        <v>0</v>
      </c>
    </row>
    <row r="1648" spans="1:4" x14ac:dyDescent="0.25">
      <c r="A1648" s="5">
        <v>2009</v>
      </c>
      <c r="B1648" s="10" t="s">
        <v>248</v>
      </c>
      <c r="C1648" s="10" t="s">
        <v>238</v>
      </c>
      <c r="D1648" s="10">
        <v>0</v>
      </c>
    </row>
    <row r="1649" spans="1:4" x14ac:dyDescent="0.25">
      <c r="A1649" s="5">
        <v>2009</v>
      </c>
      <c r="B1649" s="10" t="s">
        <v>249</v>
      </c>
      <c r="C1649" s="10" t="s">
        <v>238</v>
      </c>
      <c r="D1649" s="10">
        <v>0</v>
      </c>
    </row>
    <row r="1650" spans="1:4" x14ac:dyDescent="0.25">
      <c r="A1650" s="5">
        <v>2009</v>
      </c>
      <c r="B1650" s="10" t="s">
        <v>250</v>
      </c>
      <c r="C1650" s="10" t="s">
        <v>238</v>
      </c>
      <c r="D1650" s="10">
        <v>0</v>
      </c>
    </row>
    <row r="1651" spans="1:4" x14ac:dyDescent="0.25">
      <c r="A1651" s="5">
        <v>2009</v>
      </c>
      <c r="B1651" s="10" t="s">
        <v>251</v>
      </c>
      <c r="C1651" s="10" t="s">
        <v>238</v>
      </c>
      <c r="D1651" s="10">
        <v>0</v>
      </c>
    </row>
    <row r="1652" spans="1:4" x14ac:dyDescent="0.25">
      <c r="A1652" s="5">
        <v>2009</v>
      </c>
      <c r="B1652" s="10" t="s">
        <v>252</v>
      </c>
      <c r="C1652" s="10" t="s">
        <v>238</v>
      </c>
      <c r="D1652" s="10">
        <v>0</v>
      </c>
    </row>
    <row r="1653" spans="1:4" x14ac:dyDescent="0.25">
      <c r="A1653" s="5">
        <v>2009</v>
      </c>
      <c r="B1653" s="10" t="s">
        <v>253</v>
      </c>
      <c r="C1653" s="10" t="s">
        <v>238</v>
      </c>
      <c r="D1653" s="10">
        <v>0</v>
      </c>
    </row>
    <row r="1654" spans="1:4" x14ac:dyDescent="0.25">
      <c r="A1654" s="5">
        <v>2009</v>
      </c>
      <c r="B1654" s="10" t="s">
        <v>254</v>
      </c>
      <c r="C1654" s="10" t="s">
        <v>238</v>
      </c>
      <c r="D1654" s="10">
        <v>0</v>
      </c>
    </row>
    <row r="1655" spans="1:4" x14ac:dyDescent="0.25">
      <c r="A1655" s="5">
        <v>2009</v>
      </c>
      <c r="B1655" s="10" t="s">
        <v>255</v>
      </c>
      <c r="C1655" s="10" t="s">
        <v>238</v>
      </c>
      <c r="D1655" s="10">
        <v>0</v>
      </c>
    </row>
    <row r="1656" spans="1:4" x14ac:dyDescent="0.25">
      <c r="A1656" s="5">
        <v>2009</v>
      </c>
      <c r="B1656" s="10" t="s">
        <v>256</v>
      </c>
      <c r="C1656" s="10" t="s">
        <v>238</v>
      </c>
      <c r="D1656" s="10">
        <v>0</v>
      </c>
    </row>
    <row r="1657" spans="1:4" x14ac:dyDescent="0.25">
      <c r="A1657" s="5">
        <v>2009</v>
      </c>
      <c r="B1657" s="10" t="s">
        <v>257</v>
      </c>
      <c r="C1657" s="10" t="s">
        <v>238</v>
      </c>
      <c r="D1657" s="10">
        <v>0</v>
      </c>
    </row>
    <row r="1658" spans="1:4" x14ac:dyDescent="0.25">
      <c r="A1658" s="5">
        <v>2009</v>
      </c>
      <c r="B1658" s="10" t="s">
        <v>258</v>
      </c>
      <c r="C1658" s="10" t="s">
        <v>238</v>
      </c>
      <c r="D1658" s="10">
        <v>0</v>
      </c>
    </row>
    <row r="1659" spans="1:4" x14ac:dyDescent="0.25">
      <c r="A1659" s="5">
        <v>2009</v>
      </c>
      <c r="B1659" s="10" t="s">
        <v>259</v>
      </c>
      <c r="C1659" s="10" t="s">
        <v>238</v>
      </c>
      <c r="D1659" s="10">
        <v>0</v>
      </c>
    </row>
    <row r="1660" spans="1:4" x14ac:dyDescent="0.25">
      <c r="A1660" s="5">
        <v>2009</v>
      </c>
      <c r="B1660" s="10" t="s">
        <v>248</v>
      </c>
      <c r="C1660" s="10" t="s">
        <v>239</v>
      </c>
      <c r="D1660" s="10">
        <v>40000</v>
      </c>
    </row>
    <row r="1661" spans="1:4" x14ac:dyDescent="0.25">
      <c r="A1661" s="5">
        <v>2009</v>
      </c>
      <c r="B1661" s="10" t="s">
        <v>249</v>
      </c>
      <c r="C1661" s="10" t="s">
        <v>239</v>
      </c>
      <c r="D1661" s="10">
        <v>0</v>
      </c>
    </row>
    <row r="1662" spans="1:4" x14ac:dyDescent="0.25">
      <c r="A1662" s="5">
        <v>2009</v>
      </c>
      <c r="B1662" s="10" t="s">
        <v>250</v>
      </c>
      <c r="C1662" s="10" t="s">
        <v>239</v>
      </c>
      <c r="D1662" s="10">
        <v>50000</v>
      </c>
    </row>
    <row r="1663" spans="1:4" x14ac:dyDescent="0.25">
      <c r="A1663" s="5">
        <v>2009</v>
      </c>
      <c r="B1663" s="10" t="s">
        <v>251</v>
      </c>
      <c r="C1663" s="10" t="s">
        <v>239</v>
      </c>
      <c r="D1663" s="10">
        <v>200000</v>
      </c>
    </row>
    <row r="1664" spans="1:4" x14ac:dyDescent="0.25">
      <c r="A1664" s="5">
        <v>2009</v>
      </c>
      <c r="B1664" s="10" t="s">
        <v>252</v>
      </c>
      <c r="C1664" s="10" t="s">
        <v>239</v>
      </c>
      <c r="D1664" s="10">
        <v>0</v>
      </c>
    </row>
    <row r="1665" spans="1:4" x14ac:dyDescent="0.25">
      <c r="A1665" s="5">
        <v>2009</v>
      </c>
      <c r="B1665" s="10" t="s">
        <v>253</v>
      </c>
      <c r="C1665" s="10" t="s">
        <v>239</v>
      </c>
      <c r="D1665" s="10">
        <v>0</v>
      </c>
    </row>
    <row r="1666" spans="1:4" x14ac:dyDescent="0.25">
      <c r="A1666" s="5">
        <v>2009</v>
      </c>
      <c r="B1666" s="10" t="s">
        <v>254</v>
      </c>
      <c r="C1666" s="10" t="s">
        <v>239</v>
      </c>
      <c r="D1666" s="10">
        <v>0</v>
      </c>
    </row>
    <row r="1667" spans="1:4" x14ac:dyDescent="0.25">
      <c r="A1667" s="5">
        <v>2009</v>
      </c>
      <c r="B1667" s="10" t="s">
        <v>255</v>
      </c>
      <c r="C1667" s="10" t="s">
        <v>239</v>
      </c>
      <c r="D1667" s="10">
        <v>0</v>
      </c>
    </row>
    <row r="1668" spans="1:4" x14ac:dyDescent="0.25">
      <c r="A1668" s="5">
        <v>2009</v>
      </c>
      <c r="B1668" s="10" t="s">
        <v>256</v>
      </c>
      <c r="C1668" s="10" t="s">
        <v>239</v>
      </c>
      <c r="D1668" s="10">
        <v>0</v>
      </c>
    </row>
    <row r="1669" spans="1:4" x14ac:dyDescent="0.25">
      <c r="A1669" s="5">
        <v>2009</v>
      </c>
      <c r="B1669" s="10" t="s">
        <v>257</v>
      </c>
      <c r="C1669" s="10" t="s">
        <v>239</v>
      </c>
      <c r="D1669" s="10">
        <v>0</v>
      </c>
    </row>
    <row r="1670" spans="1:4" x14ac:dyDescent="0.25">
      <c r="A1670" s="5">
        <v>2009</v>
      </c>
      <c r="B1670" s="10" t="s">
        <v>258</v>
      </c>
      <c r="C1670" s="10" t="s">
        <v>239</v>
      </c>
      <c r="D1670" s="10">
        <v>0</v>
      </c>
    </row>
    <row r="1671" spans="1:4" x14ac:dyDescent="0.25">
      <c r="A1671" s="5">
        <v>2009</v>
      </c>
      <c r="B1671" s="10" t="s">
        <v>259</v>
      </c>
      <c r="C1671" s="10" t="s">
        <v>239</v>
      </c>
      <c r="D1671" s="10">
        <v>0</v>
      </c>
    </row>
    <row r="1672" spans="1:4" x14ac:dyDescent="0.25">
      <c r="A1672" s="5">
        <v>2009</v>
      </c>
      <c r="B1672" s="10" t="s">
        <v>248</v>
      </c>
      <c r="C1672" s="10" t="s">
        <v>240</v>
      </c>
      <c r="D1672" s="10">
        <v>1950000</v>
      </c>
    </row>
    <row r="1673" spans="1:4" x14ac:dyDescent="0.25">
      <c r="A1673" s="5">
        <v>2009</v>
      </c>
      <c r="B1673" s="10" t="s">
        <v>249</v>
      </c>
      <c r="C1673" s="10" t="s">
        <v>240</v>
      </c>
      <c r="D1673" s="10">
        <v>540000</v>
      </c>
    </row>
    <row r="1674" spans="1:4" x14ac:dyDescent="0.25">
      <c r="A1674" s="5">
        <v>2009</v>
      </c>
      <c r="B1674" s="10" t="s">
        <v>250</v>
      </c>
      <c r="C1674" s="10" t="s">
        <v>240</v>
      </c>
      <c r="D1674" s="10">
        <v>1900000</v>
      </c>
    </row>
    <row r="1675" spans="1:4" x14ac:dyDescent="0.25">
      <c r="A1675" s="5">
        <v>2009</v>
      </c>
      <c r="B1675" s="10" t="s">
        <v>251</v>
      </c>
      <c r="C1675" s="10" t="s">
        <v>240</v>
      </c>
      <c r="D1675" s="10">
        <v>950000</v>
      </c>
    </row>
    <row r="1676" spans="1:4" x14ac:dyDescent="0.25">
      <c r="A1676" s="5">
        <v>2009</v>
      </c>
      <c r="B1676" s="10" t="s">
        <v>252</v>
      </c>
      <c r="C1676" s="10" t="s">
        <v>240</v>
      </c>
      <c r="D1676" s="10">
        <v>0</v>
      </c>
    </row>
    <row r="1677" spans="1:4" x14ac:dyDescent="0.25">
      <c r="A1677" s="5">
        <v>2009</v>
      </c>
      <c r="B1677" s="10" t="s">
        <v>253</v>
      </c>
      <c r="C1677" s="10" t="s">
        <v>240</v>
      </c>
      <c r="D1677" s="10">
        <v>700000</v>
      </c>
    </row>
    <row r="1678" spans="1:4" x14ac:dyDescent="0.25">
      <c r="A1678" s="5">
        <v>2009</v>
      </c>
      <c r="B1678" s="10" t="s">
        <v>254</v>
      </c>
      <c r="C1678" s="10" t="s">
        <v>240</v>
      </c>
      <c r="D1678" s="10">
        <v>450000</v>
      </c>
    </row>
    <row r="1679" spans="1:4" x14ac:dyDescent="0.25">
      <c r="A1679" s="5">
        <v>2009</v>
      </c>
      <c r="B1679" s="10" t="s">
        <v>255</v>
      </c>
      <c r="C1679" s="10" t="s">
        <v>240</v>
      </c>
      <c r="D1679" s="10">
        <v>1050000</v>
      </c>
    </row>
    <row r="1680" spans="1:4" x14ac:dyDescent="0.25">
      <c r="A1680" s="5">
        <v>2009</v>
      </c>
      <c r="B1680" s="10" t="s">
        <v>256</v>
      </c>
      <c r="C1680" s="10" t="s">
        <v>240</v>
      </c>
      <c r="D1680" s="10">
        <v>500000</v>
      </c>
    </row>
    <row r="1681" spans="1:4" x14ac:dyDescent="0.25">
      <c r="A1681" s="5">
        <v>2009</v>
      </c>
      <c r="B1681" s="10" t="s">
        <v>257</v>
      </c>
      <c r="C1681" s="10" t="s">
        <v>240</v>
      </c>
      <c r="D1681" s="10">
        <v>0</v>
      </c>
    </row>
    <row r="1682" spans="1:4" x14ac:dyDescent="0.25">
      <c r="A1682" s="5">
        <v>2009</v>
      </c>
      <c r="B1682" s="10" t="s">
        <v>258</v>
      </c>
      <c r="C1682" s="10" t="s">
        <v>240</v>
      </c>
      <c r="D1682" s="10">
        <v>1500000</v>
      </c>
    </row>
    <row r="1683" spans="1:4" x14ac:dyDescent="0.25">
      <c r="A1683" s="5">
        <v>2009</v>
      </c>
      <c r="B1683" s="10" t="s">
        <v>259</v>
      </c>
      <c r="C1683" s="10" t="s">
        <v>240</v>
      </c>
      <c r="D1683" s="10">
        <v>500000</v>
      </c>
    </row>
    <row r="1684" spans="1:4" x14ac:dyDescent="0.25">
      <c r="A1684" s="5">
        <v>2009</v>
      </c>
      <c r="B1684" s="10" t="s">
        <v>248</v>
      </c>
      <c r="C1684" s="10" t="s">
        <v>241</v>
      </c>
      <c r="D1684" s="10">
        <v>0</v>
      </c>
    </row>
    <row r="1685" spans="1:4" x14ac:dyDescent="0.25">
      <c r="A1685" s="5">
        <v>2009</v>
      </c>
      <c r="B1685" s="10" t="s">
        <v>249</v>
      </c>
      <c r="C1685" s="10" t="s">
        <v>241</v>
      </c>
      <c r="D1685" s="10">
        <v>0</v>
      </c>
    </row>
    <row r="1686" spans="1:4" x14ac:dyDescent="0.25">
      <c r="A1686" s="5">
        <v>2009</v>
      </c>
      <c r="B1686" s="10" t="s">
        <v>250</v>
      </c>
      <c r="C1686" s="10" t="s">
        <v>241</v>
      </c>
      <c r="D1686" s="10">
        <v>0</v>
      </c>
    </row>
    <row r="1687" spans="1:4" x14ac:dyDescent="0.25">
      <c r="A1687" s="5">
        <v>2009</v>
      </c>
      <c r="B1687" s="10" t="s">
        <v>251</v>
      </c>
      <c r="C1687" s="10" t="s">
        <v>241</v>
      </c>
      <c r="D1687" s="10">
        <v>0</v>
      </c>
    </row>
    <row r="1688" spans="1:4" x14ac:dyDescent="0.25">
      <c r="A1688" s="5">
        <v>2009</v>
      </c>
      <c r="B1688" s="10" t="s">
        <v>252</v>
      </c>
      <c r="C1688" s="10" t="s">
        <v>241</v>
      </c>
      <c r="D1688" s="10">
        <v>0</v>
      </c>
    </row>
    <row r="1689" spans="1:4" x14ac:dyDescent="0.25">
      <c r="A1689" s="5">
        <v>2009</v>
      </c>
      <c r="B1689" s="10" t="s">
        <v>253</v>
      </c>
      <c r="C1689" s="10" t="s">
        <v>241</v>
      </c>
      <c r="D1689" s="10">
        <v>0</v>
      </c>
    </row>
    <row r="1690" spans="1:4" x14ac:dyDescent="0.25">
      <c r="A1690" s="5">
        <v>2009</v>
      </c>
      <c r="B1690" s="10" t="s">
        <v>254</v>
      </c>
      <c r="C1690" s="10" t="s">
        <v>241</v>
      </c>
      <c r="D1690" s="10">
        <v>0</v>
      </c>
    </row>
    <row r="1691" spans="1:4" x14ac:dyDescent="0.25">
      <c r="A1691" s="5">
        <v>2009</v>
      </c>
      <c r="B1691" s="10" t="s">
        <v>255</v>
      </c>
      <c r="C1691" s="10" t="s">
        <v>241</v>
      </c>
      <c r="D1691" s="10">
        <v>0</v>
      </c>
    </row>
    <row r="1692" spans="1:4" x14ac:dyDescent="0.25">
      <c r="A1692" s="5">
        <v>2009</v>
      </c>
      <c r="B1692" s="10" t="s">
        <v>256</v>
      </c>
      <c r="C1692" s="10" t="s">
        <v>241</v>
      </c>
      <c r="D1692" s="10">
        <v>0</v>
      </c>
    </row>
    <row r="1693" spans="1:4" x14ac:dyDescent="0.25">
      <c r="A1693" s="5">
        <v>2009</v>
      </c>
      <c r="B1693" s="10" t="s">
        <v>257</v>
      </c>
      <c r="C1693" s="10" t="s">
        <v>241</v>
      </c>
      <c r="D1693" s="10">
        <v>0</v>
      </c>
    </row>
    <row r="1694" spans="1:4" x14ac:dyDescent="0.25">
      <c r="A1694" s="5">
        <v>2009</v>
      </c>
      <c r="B1694" s="10" t="s">
        <v>258</v>
      </c>
      <c r="C1694" s="10" t="s">
        <v>241</v>
      </c>
      <c r="D1694" s="10">
        <v>0</v>
      </c>
    </row>
    <row r="1695" spans="1:4" x14ac:dyDescent="0.25">
      <c r="A1695" s="5">
        <v>2009</v>
      </c>
      <c r="B1695" s="10" t="s">
        <v>259</v>
      </c>
      <c r="C1695" s="10" t="s">
        <v>241</v>
      </c>
      <c r="D1695" s="10">
        <v>750000</v>
      </c>
    </row>
    <row r="1696" spans="1:4" x14ac:dyDescent="0.25">
      <c r="A1696" s="5">
        <v>2009</v>
      </c>
      <c r="B1696" s="10" t="s">
        <v>248</v>
      </c>
      <c r="C1696" s="10" t="s">
        <v>260</v>
      </c>
      <c r="D1696" s="10">
        <v>0</v>
      </c>
    </row>
    <row r="1697" spans="1:4" x14ac:dyDescent="0.25">
      <c r="A1697" s="5">
        <v>2009</v>
      </c>
      <c r="B1697" s="10" t="s">
        <v>249</v>
      </c>
      <c r="C1697" s="10" t="s">
        <v>260</v>
      </c>
      <c r="D1697" s="10">
        <v>0</v>
      </c>
    </row>
    <row r="1698" spans="1:4" x14ac:dyDescent="0.25">
      <c r="A1698" s="5">
        <v>2009</v>
      </c>
      <c r="B1698" s="10" t="s">
        <v>250</v>
      </c>
      <c r="C1698" s="10" t="s">
        <v>260</v>
      </c>
      <c r="D1698" s="10">
        <v>0</v>
      </c>
    </row>
    <row r="1699" spans="1:4" x14ac:dyDescent="0.25">
      <c r="A1699" s="5">
        <v>2009</v>
      </c>
      <c r="B1699" s="10" t="s">
        <v>251</v>
      </c>
      <c r="C1699" s="10" t="s">
        <v>260</v>
      </c>
      <c r="D1699" s="10">
        <v>0</v>
      </c>
    </row>
    <row r="1700" spans="1:4" x14ac:dyDescent="0.25">
      <c r="A1700" s="5">
        <v>2009</v>
      </c>
      <c r="B1700" s="10" t="s">
        <v>252</v>
      </c>
      <c r="C1700" s="10" t="s">
        <v>260</v>
      </c>
      <c r="D1700" s="10">
        <v>0</v>
      </c>
    </row>
    <row r="1701" spans="1:4" x14ac:dyDescent="0.25">
      <c r="A1701" s="5">
        <v>2009</v>
      </c>
      <c r="B1701" s="10" t="s">
        <v>253</v>
      </c>
      <c r="C1701" s="10" t="s">
        <v>260</v>
      </c>
      <c r="D1701" s="10">
        <v>0</v>
      </c>
    </row>
    <row r="1702" spans="1:4" x14ac:dyDescent="0.25">
      <c r="A1702" s="5">
        <v>2009</v>
      </c>
      <c r="B1702" s="10" t="s">
        <v>254</v>
      </c>
      <c r="C1702" s="10" t="s">
        <v>260</v>
      </c>
      <c r="D1702" s="10">
        <v>0</v>
      </c>
    </row>
    <row r="1703" spans="1:4" x14ac:dyDescent="0.25">
      <c r="A1703" s="5">
        <v>2009</v>
      </c>
      <c r="B1703" s="10" t="s">
        <v>255</v>
      </c>
      <c r="C1703" s="10" t="s">
        <v>260</v>
      </c>
      <c r="D1703" s="10">
        <v>0</v>
      </c>
    </row>
    <row r="1704" spans="1:4" x14ac:dyDescent="0.25">
      <c r="A1704" s="5">
        <v>2009</v>
      </c>
      <c r="B1704" s="10" t="s">
        <v>256</v>
      </c>
      <c r="C1704" s="10" t="s">
        <v>260</v>
      </c>
      <c r="D1704" s="10">
        <v>0</v>
      </c>
    </row>
    <row r="1705" spans="1:4" x14ac:dyDescent="0.25">
      <c r="A1705" s="5">
        <v>2009</v>
      </c>
      <c r="B1705" s="10" t="s">
        <v>257</v>
      </c>
      <c r="C1705" s="10" t="s">
        <v>260</v>
      </c>
      <c r="D1705" s="10">
        <v>0</v>
      </c>
    </row>
    <row r="1706" spans="1:4" x14ac:dyDescent="0.25">
      <c r="A1706" s="5">
        <v>2009</v>
      </c>
      <c r="B1706" s="10" t="s">
        <v>258</v>
      </c>
      <c r="C1706" s="10" t="s">
        <v>260</v>
      </c>
      <c r="D1706" s="10">
        <v>0</v>
      </c>
    </row>
    <row r="1707" spans="1:4" x14ac:dyDescent="0.25">
      <c r="A1707" s="5">
        <v>2009</v>
      </c>
      <c r="B1707" s="10" t="s">
        <v>259</v>
      </c>
      <c r="C1707" s="10" t="s">
        <v>260</v>
      </c>
      <c r="D1707" s="10">
        <v>0</v>
      </c>
    </row>
    <row r="1708" spans="1:4" x14ac:dyDescent="0.25">
      <c r="A1708" s="5">
        <v>2009</v>
      </c>
      <c r="B1708" s="10" t="s">
        <v>248</v>
      </c>
      <c r="C1708" s="10" t="s">
        <v>244</v>
      </c>
      <c r="D1708" s="10">
        <v>0</v>
      </c>
    </row>
    <row r="1709" spans="1:4" x14ac:dyDescent="0.25">
      <c r="A1709" s="5">
        <v>2009</v>
      </c>
      <c r="B1709" s="10" t="s">
        <v>249</v>
      </c>
      <c r="C1709" s="10" t="s">
        <v>244</v>
      </c>
      <c r="D1709" s="10">
        <v>0</v>
      </c>
    </row>
    <row r="1710" spans="1:4" x14ac:dyDescent="0.25">
      <c r="A1710" s="5">
        <v>2009</v>
      </c>
      <c r="B1710" s="10" t="s">
        <v>250</v>
      </c>
      <c r="C1710" s="10" t="s">
        <v>244</v>
      </c>
      <c r="D1710" s="10">
        <v>0</v>
      </c>
    </row>
    <row r="1711" spans="1:4" x14ac:dyDescent="0.25">
      <c r="A1711" s="5">
        <v>2009</v>
      </c>
      <c r="B1711" s="10" t="s">
        <v>251</v>
      </c>
      <c r="C1711" s="10" t="s">
        <v>244</v>
      </c>
      <c r="D1711" s="10">
        <v>0</v>
      </c>
    </row>
    <row r="1712" spans="1:4" x14ac:dyDescent="0.25">
      <c r="A1712" s="5">
        <v>2009</v>
      </c>
      <c r="B1712" s="10" t="s">
        <v>252</v>
      </c>
      <c r="C1712" s="10" t="s">
        <v>244</v>
      </c>
      <c r="D1712" s="10">
        <v>200000</v>
      </c>
    </row>
    <row r="1713" spans="1:4" x14ac:dyDescent="0.25">
      <c r="A1713" s="5">
        <v>2009</v>
      </c>
      <c r="B1713" s="10" t="s">
        <v>253</v>
      </c>
      <c r="C1713" s="10" t="s">
        <v>244</v>
      </c>
      <c r="D1713" s="10">
        <v>400000</v>
      </c>
    </row>
    <row r="1714" spans="1:4" x14ac:dyDescent="0.25">
      <c r="A1714" s="5">
        <v>2009</v>
      </c>
      <c r="B1714" s="10" t="s">
        <v>254</v>
      </c>
      <c r="C1714" s="10" t="s">
        <v>244</v>
      </c>
      <c r="D1714" s="10">
        <v>450000</v>
      </c>
    </row>
    <row r="1715" spans="1:4" x14ac:dyDescent="0.25">
      <c r="A1715" s="5">
        <v>2009</v>
      </c>
      <c r="B1715" s="10" t="s">
        <v>255</v>
      </c>
      <c r="C1715" s="10" t="s">
        <v>244</v>
      </c>
      <c r="D1715" s="10">
        <v>430000</v>
      </c>
    </row>
    <row r="1716" spans="1:4" x14ac:dyDescent="0.25">
      <c r="A1716" s="5">
        <v>2009</v>
      </c>
      <c r="B1716" s="10" t="s">
        <v>256</v>
      </c>
      <c r="C1716" s="10" t="s">
        <v>244</v>
      </c>
      <c r="D1716" s="10">
        <v>230000</v>
      </c>
    </row>
    <row r="1717" spans="1:4" x14ac:dyDescent="0.25">
      <c r="A1717" s="5">
        <v>2009</v>
      </c>
      <c r="B1717" s="10" t="s">
        <v>257</v>
      </c>
      <c r="C1717" s="10" t="s">
        <v>244</v>
      </c>
      <c r="D1717" s="10">
        <v>300000</v>
      </c>
    </row>
    <row r="1718" spans="1:4" x14ac:dyDescent="0.25">
      <c r="A1718" s="5">
        <v>2009</v>
      </c>
      <c r="B1718" s="10" t="s">
        <v>258</v>
      </c>
      <c r="C1718" s="10" t="s">
        <v>244</v>
      </c>
      <c r="D1718" s="10">
        <v>0</v>
      </c>
    </row>
    <row r="1719" spans="1:4" x14ac:dyDescent="0.25">
      <c r="A1719" s="5">
        <v>2009</v>
      </c>
      <c r="B1719" s="10" t="s">
        <v>259</v>
      </c>
      <c r="C1719" s="10" t="s">
        <v>244</v>
      </c>
      <c r="D1719" s="10">
        <v>230000</v>
      </c>
    </row>
    <row r="1720" spans="1:4" x14ac:dyDescent="0.25">
      <c r="A1720" s="5">
        <v>2009</v>
      </c>
      <c r="B1720" s="10" t="s">
        <v>248</v>
      </c>
      <c r="C1720" s="10" t="s">
        <v>243</v>
      </c>
      <c r="D1720" s="10">
        <v>0</v>
      </c>
    </row>
    <row r="1721" spans="1:4" x14ac:dyDescent="0.25">
      <c r="A1721" s="5">
        <v>2009</v>
      </c>
      <c r="B1721" s="10" t="s">
        <v>249</v>
      </c>
      <c r="C1721" s="10" t="s">
        <v>243</v>
      </c>
      <c r="D1721" s="10">
        <v>0</v>
      </c>
    </row>
    <row r="1722" spans="1:4" x14ac:dyDescent="0.25">
      <c r="A1722" s="5">
        <v>2009</v>
      </c>
      <c r="B1722" s="10" t="s">
        <v>250</v>
      </c>
      <c r="C1722" s="10" t="s">
        <v>243</v>
      </c>
      <c r="D1722" s="10">
        <v>0</v>
      </c>
    </row>
    <row r="1723" spans="1:4" x14ac:dyDescent="0.25">
      <c r="A1723" s="5">
        <v>2009</v>
      </c>
      <c r="B1723" s="10" t="s">
        <v>251</v>
      </c>
      <c r="C1723" s="10" t="s">
        <v>243</v>
      </c>
      <c r="D1723" s="10">
        <v>0</v>
      </c>
    </row>
    <row r="1724" spans="1:4" x14ac:dyDescent="0.25">
      <c r="A1724" s="5">
        <v>2009</v>
      </c>
      <c r="B1724" s="10" t="s">
        <v>252</v>
      </c>
      <c r="C1724" s="10" t="s">
        <v>243</v>
      </c>
      <c r="D1724" s="10">
        <v>0</v>
      </c>
    </row>
    <row r="1725" spans="1:4" x14ac:dyDescent="0.25">
      <c r="A1725" s="5">
        <v>2009</v>
      </c>
      <c r="B1725" s="10" t="s">
        <v>253</v>
      </c>
      <c r="C1725" s="10" t="s">
        <v>243</v>
      </c>
      <c r="D1725" s="10">
        <v>0</v>
      </c>
    </row>
    <row r="1726" spans="1:4" x14ac:dyDescent="0.25">
      <c r="A1726" s="5">
        <v>2009</v>
      </c>
      <c r="B1726" s="10" t="s">
        <v>254</v>
      </c>
      <c r="C1726" s="10" t="s">
        <v>243</v>
      </c>
      <c r="D1726" s="10">
        <v>0</v>
      </c>
    </row>
    <row r="1727" spans="1:4" x14ac:dyDescent="0.25">
      <c r="A1727" s="5">
        <v>2009</v>
      </c>
      <c r="B1727" s="10" t="s">
        <v>255</v>
      </c>
      <c r="C1727" s="10" t="s">
        <v>243</v>
      </c>
      <c r="D1727" s="10">
        <v>0</v>
      </c>
    </row>
    <row r="1728" spans="1:4" x14ac:dyDescent="0.25">
      <c r="A1728" s="5">
        <v>2009</v>
      </c>
      <c r="B1728" s="10" t="s">
        <v>256</v>
      </c>
      <c r="C1728" s="10" t="s">
        <v>243</v>
      </c>
      <c r="D1728" s="10">
        <v>0</v>
      </c>
    </row>
    <row r="1729" spans="1:4" x14ac:dyDescent="0.25">
      <c r="A1729" s="5">
        <v>2009</v>
      </c>
      <c r="B1729" s="10" t="s">
        <v>257</v>
      </c>
      <c r="C1729" s="10" t="s">
        <v>243</v>
      </c>
      <c r="D1729" s="10">
        <v>0</v>
      </c>
    </row>
    <row r="1730" spans="1:4" x14ac:dyDescent="0.25">
      <c r="A1730" s="5">
        <v>2009</v>
      </c>
      <c r="B1730" s="10" t="s">
        <v>258</v>
      </c>
      <c r="C1730" s="10" t="s">
        <v>243</v>
      </c>
      <c r="D1730" s="10">
        <v>0</v>
      </c>
    </row>
    <row r="1731" spans="1:4" x14ac:dyDescent="0.25">
      <c r="A1731" s="5">
        <v>2009</v>
      </c>
      <c r="B1731" s="10" t="s">
        <v>259</v>
      </c>
      <c r="C1731" s="10" t="s">
        <v>243</v>
      </c>
      <c r="D1731" s="10">
        <v>0</v>
      </c>
    </row>
    <row r="1732" spans="1:4" x14ac:dyDescent="0.25">
      <c r="A1732" s="5">
        <v>2010</v>
      </c>
      <c r="B1732" s="10" t="s">
        <v>248</v>
      </c>
      <c r="C1732" s="10" t="s">
        <v>236</v>
      </c>
      <c r="D1732" s="10">
        <v>0</v>
      </c>
    </row>
    <row r="1733" spans="1:4" x14ac:dyDescent="0.25">
      <c r="A1733" s="5">
        <v>2010</v>
      </c>
      <c r="B1733" s="10" t="s">
        <v>249</v>
      </c>
      <c r="C1733" s="10" t="s">
        <v>236</v>
      </c>
      <c r="D1733" s="10">
        <v>0</v>
      </c>
    </row>
    <row r="1734" spans="1:4" x14ac:dyDescent="0.25">
      <c r="A1734" s="5">
        <v>2010</v>
      </c>
      <c r="B1734" s="10" t="s">
        <v>250</v>
      </c>
      <c r="C1734" s="10" t="s">
        <v>236</v>
      </c>
      <c r="D1734" s="10">
        <v>0</v>
      </c>
    </row>
    <row r="1735" spans="1:4" x14ac:dyDescent="0.25">
      <c r="A1735" s="5">
        <v>2010</v>
      </c>
      <c r="B1735" s="10" t="s">
        <v>251</v>
      </c>
      <c r="C1735" s="10" t="s">
        <v>236</v>
      </c>
      <c r="D1735" s="10">
        <v>0</v>
      </c>
    </row>
    <row r="1736" spans="1:4" x14ac:dyDescent="0.25">
      <c r="A1736" s="5">
        <v>2010</v>
      </c>
      <c r="B1736" s="10" t="s">
        <v>252</v>
      </c>
      <c r="C1736" s="10" t="s">
        <v>236</v>
      </c>
      <c r="D1736" s="10">
        <v>0</v>
      </c>
    </row>
    <row r="1737" spans="1:4" x14ac:dyDescent="0.25">
      <c r="A1737" s="5">
        <v>2010</v>
      </c>
      <c r="B1737" s="10" t="s">
        <v>253</v>
      </c>
      <c r="C1737" s="10" t="s">
        <v>236</v>
      </c>
      <c r="D1737" s="10">
        <v>0</v>
      </c>
    </row>
    <row r="1738" spans="1:4" x14ac:dyDescent="0.25">
      <c r="A1738" s="5">
        <v>2010</v>
      </c>
      <c r="B1738" s="10" t="s">
        <v>254</v>
      </c>
      <c r="C1738" s="10" t="s">
        <v>236</v>
      </c>
      <c r="D1738" s="10">
        <v>0</v>
      </c>
    </row>
    <row r="1739" spans="1:4" x14ac:dyDescent="0.25">
      <c r="A1739" s="5">
        <v>2010</v>
      </c>
      <c r="B1739" s="10" t="s">
        <v>255</v>
      </c>
      <c r="C1739" s="10" t="s">
        <v>236</v>
      </c>
      <c r="D1739" s="10">
        <v>0</v>
      </c>
    </row>
    <row r="1740" spans="1:4" x14ac:dyDescent="0.25">
      <c r="A1740" s="5">
        <v>2010</v>
      </c>
      <c r="B1740" s="10" t="s">
        <v>256</v>
      </c>
      <c r="C1740" s="10" t="s">
        <v>236</v>
      </c>
      <c r="D1740" s="10">
        <v>0</v>
      </c>
    </row>
    <row r="1741" spans="1:4" x14ac:dyDescent="0.25">
      <c r="A1741" s="5">
        <v>2010</v>
      </c>
      <c r="B1741" s="10" t="s">
        <v>257</v>
      </c>
      <c r="C1741" s="10" t="s">
        <v>236</v>
      </c>
      <c r="D1741" s="10">
        <v>0</v>
      </c>
    </row>
    <row r="1742" spans="1:4" x14ac:dyDescent="0.25">
      <c r="A1742" s="5">
        <v>2010</v>
      </c>
      <c r="B1742" s="10" t="s">
        <v>258</v>
      </c>
      <c r="C1742" s="10" t="s">
        <v>236</v>
      </c>
      <c r="D1742" s="10">
        <v>0</v>
      </c>
    </row>
    <row r="1743" spans="1:4" x14ac:dyDescent="0.25">
      <c r="A1743" s="5">
        <v>2010</v>
      </c>
      <c r="B1743" s="10" t="s">
        <v>259</v>
      </c>
      <c r="C1743" s="10" t="s">
        <v>236</v>
      </c>
      <c r="D1743" s="10">
        <v>0</v>
      </c>
    </row>
    <row r="1744" spans="1:4" x14ac:dyDescent="0.25">
      <c r="A1744" s="5">
        <v>2010</v>
      </c>
      <c r="B1744" s="10" t="s">
        <v>248</v>
      </c>
      <c r="C1744" s="10" t="s">
        <v>237</v>
      </c>
      <c r="D1744" s="10">
        <v>0</v>
      </c>
    </row>
    <row r="1745" spans="1:4" x14ac:dyDescent="0.25">
      <c r="A1745" s="5">
        <v>2010</v>
      </c>
      <c r="B1745" s="10" t="s">
        <v>249</v>
      </c>
      <c r="C1745" s="10" t="s">
        <v>237</v>
      </c>
      <c r="D1745" s="10">
        <v>0</v>
      </c>
    </row>
    <row r="1746" spans="1:4" x14ac:dyDescent="0.25">
      <c r="A1746" s="5">
        <v>2010</v>
      </c>
      <c r="B1746" s="10" t="s">
        <v>250</v>
      </c>
      <c r="C1746" s="10" t="s">
        <v>237</v>
      </c>
      <c r="D1746" s="10">
        <v>320000</v>
      </c>
    </row>
    <row r="1747" spans="1:4" x14ac:dyDescent="0.25">
      <c r="A1747" s="5">
        <v>2010</v>
      </c>
      <c r="B1747" s="10" t="s">
        <v>251</v>
      </c>
      <c r="C1747" s="10" t="s">
        <v>237</v>
      </c>
      <c r="D1747" s="10">
        <v>600000</v>
      </c>
    </row>
    <row r="1748" spans="1:4" x14ac:dyDescent="0.25">
      <c r="A1748" s="5">
        <v>2010</v>
      </c>
      <c r="B1748" s="10" t="s">
        <v>252</v>
      </c>
      <c r="C1748" s="10" t="s">
        <v>237</v>
      </c>
      <c r="D1748" s="10">
        <v>300000</v>
      </c>
    </row>
    <row r="1749" spans="1:4" x14ac:dyDescent="0.25">
      <c r="A1749" s="5">
        <v>2010</v>
      </c>
      <c r="B1749" s="10" t="s">
        <v>253</v>
      </c>
      <c r="C1749" s="10" t="s">
        <v>237</v>
      </c>
      <c r="D1749" s="10">
        <v>200000</v>
      </c>
    </row>
    <row r="1750" spans="1:4" x14ac:dyDescent="0.25">
      <c r="A1750" s="5">
        <v>2010</v>
      </c>
      <c r="B1750" s="10" t="s">
        <v>254</v>
      </c>
      <c r="C1750" s="10" t="s">
        <v>237</v>
      </c>
      <c r="D1750" s="10">
        <v>0</v>
      </c>
    </row>
    <row r="1751" spans="1:4" x14ac:dyDescent="0.25">
      <c r="A1751" s="5">
        <v>2010</v>
      </c>
      <c r="B1751" s="10" t="s">
        <v>255</v>
      </c>
      <c r="C1751" s="10" t="s">
        <v>237</v>
      </c>
      <c r="D1751" s="10">
        <v>0</v>
      </c>
    </row>
    <row r="1752" spans="1:4" x14ac:dyDescent="0.25">
      <c r="A1752" s="5">
        <v>2010</v>
      </c>
      <c r="B1752" s="10" t="s">
        <v>256</v>
      </c>
      <c r="C1752" s="10" t="s">
        <v>237</v>
      </c>
      <c r="D1752" s="10">
        <v>0</v>
      </c>
    </row>
    <row r="1753" spans="1:4" x14ac:dyDescent="0.25">
      <c r="A1753" s="5">
        <v>2010</v>
      </c>
      <c r="B1753" s="10" t="s">
        <v>257</v>
      </c>
      <c r="C1753" s="10" t="s">
        <v>237</v>
      </c>
      <c r="D1753" s="10">
        <v>0</v>
      </c>
    </row>
    <row r="1754" spans="1:4" x14ac:dyDescent="0.25">
      <c r="A1754" s="5">
        <v>2010</v>
      </c>
      <c r="B1754" s="10" t="s">
        <v>258</v>
      </c>
      <c r="C1754" s="10" t="s">
        <v>237</v>
      </c>
      <c r="D1754" s="10">
        <v>255000</v>
      </c>
    </row>
    <row r="1755" spans="1:4" x14ac:dyDescent="0.25">
      <c r="A1755" s="5">
        <v>2010</v>
      </c>
      <c r="B1755" s="10" t="s">
        <v>259</v>
      </c>
      <c r="C1755" s="10" t="s">
        <v>237</v>
      </c>
      <c r="D1755" s="10">
        <v>40000</v>
      </c>
    </row>
    <row r="1756" spans="1:4" x14ac:dyDescent="0.25">
      <c r="A1756" s="5">
        <v>2010</v>
      </c>
      <c r="B1756" s="10" t="s">
        <v>248</v>
      </c>
      <c r="C1756" s="10" t="s">
        <v>238</v>
      </c>
      <c r="D1756" s="10">
        <v>0</v>
      </c>
    </row>
    <row r="1757" spans="1:4" x14ac:dyDescent="0.25">
      <c r="A1757" s="5">
        <v>2010</v>
      </c>
      <c r="B1757" s="10" t="s">
        <v>249</v>
      </c>
      <c r="C1757" s="10" t="s">
        <v>238</v>
      </c>
      <c r="D1757" s="10">
        <v>0</v>
      </c>
    </row>
    <row r="1758" spans="1:4" x14ac:dyDescent="0.25">
      <c r="A1758" s="5">
        <v>2010</v>
      </c>
      <c r="B1758" s="10" t="s">
        <v>250</v>
      </c>
      <c r="C1758" s="10" t="s">
        <v>238</v>
      </c>
      <c r="D1758" s="10">
        <v>0</v>
      </c>
    </row>
    <row r="1759" spans="1:4" x14ac:dyDescent="0.25">
      <c r="A1759" s="5">
        <v>2010</v>
      </c>
      <c r="B1759" s="10" t="s">
        <v>251</v>
      </c>
      <c r="C1759" s="10" t="s">
        <v>238</v>
      </c>
      <c r="D1759" s="10">
        <v>0</v>
      </c>
    </row>
    <row r="1760" spans="1:4" x14ac:dyDescent="0.25">
      <c r="A1760" s="5">
        <v>2010</v>
      </c>
      <c r="B1760" s="10" t="s">
        <v>252</v>
      </c>
      <c r="C1760" s="10" t="s">
        <v>238</v>
      </c>
      <c r="D1760" s="10">
        <v>0</v>
      </c>
    </row>
    <row r="1761" spans="1:4" x14ac:dyDescent="0.25">
      <c r="A1761" s="5">
        <v>2010</v>
      </c>
      <c r="B1761" s="10" t="s">
        <v>253</v>
      </c>
      <c r="C1761" s="10" t="s">
        <v>238</v>
      </c>
      <c r="D1761" s="10">
        <v>0</v>
      </c>
    </row>
    <row r="1762" spans="1:4" x14ac:dyDescent="0.25">
      <c r="A1762" s="5">
        <v>2010</v>
      </c>
      <c r="B1762" s="10" t="s">
        <v>254</v>
      </c>
      <c r="C1762" s="10" t="s">
        <v>238</v>
      </c>
      <c r="D1762" s="10">
        <v>0</v>
      </c>
    </row>
    <row r="1763" spans="1:4" x14ac:dyDescent="0.25">
      <c r="A1763" s="5">
        <v>2010</v>
      </c>
      <c r="B1763" s="10" t="s">
        <v>255</v>
      </c>
      <c r="C1763" s="10" t="s">
        <v>238</v>
      </c>
      <c r="D1763" s="10">
        <v>0</v>
      </c>
    </row>
    <row r="1764" spans="1:4" x14ac:dyDescent="0.25">
      <c r="A1764" s="5">
        <v>2010</v>
      </c>
      <c r="B1764" s="10" t="s">
        <v>256</v>
      </c>
      <c r="C1764" s="10" t="s">
        <v>238</v>
      </c>
      <c r="D1764" s="10">
        <v>0</v>
      </c>
    </row>
    <row r="1765" spans="1:4" x14ac:dyDescent="0.25">
      <c r="A1765" s="5">
        <v>2010</v>
      </c>
      <c r="B1765" s="10" t="s">
        <v>257</v>
      </c>
      <c r="C1765" s="10" t="s">
        <v>238</v>
      </c>
      <c r="D1765" s="10">
        <v>0</v>
      </c>
    </row>
    <row r="1766" spans="1:4" x14ac:dyDescent="0.25">
      <c r="A1766" s="5">
        <v>2010</v>
      </c>
      <c r="B1766" s="10" t="s">
        <v>258</v>
      </c>
      <c r="C1766" s="10" t="s">
        <v>238</v>
      </c>
      <c r="D1766" s="10">
        <v>0</v>
      </c>
    </row>
    <row r="1767" spans="1:4" x14ac:dyDescent="0.25">
      <c r="A1767" s="5">
        <v>2010</v>
      </c>
      <c r="B1767" s="10" t="s">
        <v>259</v>
      </c>
      <c r="C1767" s="10" t="s">
        <v>238</v>
      </c>
      <c r="D1767" s="10">
        <v>0</v>
      </c>
    </row>
    <row r="1768" spans="1:4" x14ac:dyDescent="0.25">
      <c r="A1768" s="5">
        <v>2010</v>
      </c>
      <c r="B1768" s="10" t="s">
        <v>248</v>
      </c>
      <c r="C1768" s="10" t="s">
        <v>239</v>
      </c>
      <c r="D1768" s="10">
        <v>400000</v>
      </c>
    </row>
    <row r="1769" spans="1:4" x14ac:dyDescent="0.25">
      <c r="A1769" s="5">
        <v>2010</v>
      </c>
      <c r="B1769" s="10" t="s">
        <v>249</v>
      </c>
      <c r="C1769" s="10" t="s">
        <v>239</v>
      </c>
      <c r="D1769" s="10">
        <v>180000</v>
      </c>
    </row>
    <row r="1770" spans="1:4" x14ac:dyDescent="0.25">
      <c r="A1770" s="5">
        <v>2010</v>
      </c>
      <c r="B1770" s="10" t="s">
        <v>250</v>
      </c>
      <c r="C1770" s="10" t="s">
        <v>239</v>
      </c>
      <c r="D1770" s="10">
        <v>0</v>
      </c>
    </row>
    <row r="1771" spans="1:4" x14ac:dyDescent="0.25">
      <c r="A1771" s="5">
        <v>2010</v>
      </c>
      <c r="B1771" s="10" t="s">
        <v>251</v>
      </c>
      <c r="C1771" s="10" t="s">
        <v>239</v>
      </c>
      <c r="D1771" s="10">
        <v>180000</v>
      </c>
    </row>
    <row r="1772" spans="1:4" x14ac:dyDescent="0.25">
      <c r="A1772" s="5">
        <v>2010</v>
      </c>
      <c r="B1772" s="10" t="s">
        <v>252</v>
      </c>
      <c r="C1772" s="10" t="s">
        <v>239</v>
      </c>
      <c r="D1772" s="10">
        <v>0</v>
      </c>
    </row>
    <row r="1773" spans="1:4" x14ac:dyDescent="0.25">
      <c r="A1773" s="5">
        <v>2010</v>
      </c>
      <c r="B1773" s="10" t="s">
        <v>253</v>
      </c>
      <c r="C1773" s="10" t="s">
        <v>239</v>
      </c>
      <c r="D1773" s="10">
        <v>0</v>
      </c>
    </row>
    <row r="1774" spans="1:4" x14ac:dyDescent="0.25">
      <c r="A1774" s="5">
        <v>2010</v>
      </c>
      <c r="B1774" s="10" t="s">
        <v>254</v>
      </c>
      <c r="C1774" s="10" t="s">
        <v>239</v>
      </c>
      <c r="D1774" s="10">
        <v>0</v>
      </c>
    </row>
    <row r="1775" spans="1:4" x14ac:dyDescent="0.25">
      <c r="A1775" s="5">
        <v>2010</v>
      </c>
      <c r="B1775" s="10" t="s">
        <v>255</v>
      </c>
      <c r="C1775" s="10" t="s">
        <v>239</v>
      </c>
      <c r="D1775" s="10">
        <v>0</v>
      </c>
    </row>
    <row r="1776" spans="1:4" x14ac:dyDescent="0.25">
      <c r="A1776" s="5">
        <v>2010</v>
      </c>
      <c r="B1776" s="10" t="s">
        <v>256</v>
      </c>
      <c r="C1776" s="10" t="s">
        <v>239</v>
      </c>
      <c r="D1776" s="10">
        <v>0</v>
      </c>
    </row>
    <row r="1777" spans="1:4" x14ac:dyDescent="0.25">
      <c r="A1777" s="5">
        <v>2010</v>
      </c>
      <c r="B1777" s="10" t="s">
        <v>257</v>
      </c>
      <c r="C1777" s="10" t="s">
        <v>239</v>
      </c>
      <c r="D1777" s="10">
        <v>0</v>
      </c>
    </row>
    <row r="1778" spans="1:4" x14ac:dyDescent="0.25">
      <c r="A1778" s="5">
        <v>2010</v>
      </c>
      <c r="B1778" s="10" t="s">
        <v>258</v>
      </c>
      <c r="C1778" s="10" t="s">
        <v>239</v>
      </c>
      <c r="D1778" s="10">
        <v>0</v>
      </c>
    </row>
    <row r="1779" spans="1:4" x14ac:dyDescent="0.25">
      <c r="A1779" s="5">
        <v>2010</v>
      </c>
      <c r="B1779" s="10" t="s">
        <v>259</v>
      </c>
      <c r="C1779" s="10" t="s">
        <v>239</v>
      </c>
      <c r="D1779" s="10">
        <v>640000</v>
      </c>
    </row>
    <row r="1780" spans="1:4" x14ac:dyDescent="0.25">
      <c r="A1780" s="5">
        <v>2010</v>
      </c>
      <c r="B1780" s="10" t="s">
        <v>248</v>
      </c>
      <c r="C1780" s="10" t="s">
        <v>240</v>
      </c>
      <c r="D1780" s="10">
        <v>1230000</v>
      </c>
    </row>
    <row r="1781" spans="1:4" x14ac:dyDescent="0.25">
      <c r="A1781" s="5">
        <v>2010</v>
      </c>
      <c r="B1781" s="10" t="s">
        <v>249</v>
      </c>
      <c r="C1781" s="10" t="s">
        <v>240</v>
      </c>
      <c r="D1781" s="10">
        <v>477000</v>
      </c>
    </row>
    <row r="1782" spans="1:4" x14ac:dyDescent="0.25">
      <c r="A1782" s="5">
        <v>2010</v>
      </c>
      <c r="B1782" s="10" t="s">
        <v>250</v>
      </c>
      <c r="C1782" s="10" t="s">
        <v>240</v>
      </c>
      <c r="D1782" s="10">
        <v>1420000</v>
      </c>
    </row>
    <row r="1783" spans="1:4" x14ac:dyDescent="0.25">
      <c r="A1783" s="5">
        <v>2010</v>
      </c>
      <c r="B1783" s="10" t="s">
        <v>251</v>
      </c>
      <c r="C1783" s="10" t="s">
        <v>240</v>
      </c>
      <c r="D1783" s="10">
        <v>1400000</v>
      </c>
    </row>
    <row r="1784" spans="1:4" x14ac:dyDescent="0.25">
      <c r="A1784" s="5">
        <v>2010</v>
      </c>
      <c r="B1784" s="10" t="s">
        <v>252</v>
      </c>
      <c r="C1784" s="10" t="s">
        <v>240</v>
      </c>
      <c r="D1784" s="10">
        <v>0</v>
      </c>
    </row>
    <row r="1785" spans="1:4" x14ac:dyDescent="0.25">
      <c r="A1785" s="5">
        <v>2010</v>
      </c>
      <c r="B1785" s="10" t="s">
        <v>253</v>
      </c>
      <c r="C1785" s="10" t="s">
        <v>240</v>
      </c>
      <c r="D1785" s="10">
        <v>0</v>
      </c>
    </row>
    <row r="1786" spans="1:4" x14ac:dyDescent="0.25">
      <c r="A1786" s="5">
        <v>2010</v>
      </c>
      <c r="B1786" s="10" t="s">
        <v>254</v>
      </c>
      <c r="C1786" s="10" t="s">
        <v>240</v>
      </c>
      <c r="D1786" s="10">
        <v>750000</v>
      </c>
    </row>
    <row r="1787" spans="1:4" x14ac:dyDescent="0.25">
      <c r="A1787" s="5">
        <v>2010</v>
      </c>
      <c r="B1787" s="10" t="s">
        <v>255</v>
      </c>
      <c r="C1787" s="10" t="s">
        <v>240</v>
      </c>
      <c r="D1787" s="10">
        <v>1000000</v>
      </c>
    </row>
    <row r="1788" spans="1:4" x14ac:dyDescent="0.25">
      <c r="A1788" s="5">
        <v>2010</v>
      </c>
      <c r="B1788" s="10" t="s">
        <v>256</v>
      </c>
      <c r="C1788" s="10" t="s">
        <v>240</v>
      </c>
      <c r="D1788" s="10">
        <v>1140000</v>
      </c>
    </row>
    <row r="1789" spans="1:4" x14ac:dyDescent="0.25">
      <c r="A1789" s="5">
        <v>2010</v>
      </c>
      <c r="B1789" s="10" t="s">
        <v>257</v>
      </c>
      <c r="C1789" s="10" t="s">
        <v>240</v>
      </c>
      <c r="D1789" s="10">
        <v>0</v>
      </c>
    </row>
    <row r="1790" spans="1:4" x14ac:dyDescent="0.25">
      <c r="A1790" s="5">
        <v>2010</v>
      </c>
      <c r="B1790" s="10" t="s">
        <v>258</v>
      </c>
      <c r="C1790" s="10" t="s">
        <v>240</v>
      </c>
      <c r="D1790" s="10">
        <v>0</v>
      </c>
    </row>
    <row r="1791" spans="1:4" x14ac:dyDescent="0.25">
      <c r="A1791" s="5">
        <v>2010</v>
      </c>
      <c r="B1791" s="10" t="s">
        <v>259</v>
      </c>
      <c r="C1791" s="10" t="s">
        <v>240</v>
      </c>
      <c r="D1791" s="10">
        <v>1830000</v>
      </c>
    </row>
    <row r="1792" spans="1:4" x14ac:dyDescent="0.25">
      <c r="A1792" s="5">
        <v>2010</v>
      </c>
      <c r="B1792" s="10" t="s">
        <v>248</v>
      </c>
      <c r="C1792" s="10" t="s">
        <v>241</v>
      </c>
      <c r="D1792" s="10">
        <v>0</v>
      </c>
    </row>
    <row r="1793" spans="1:4" x14ac:dyDescent="0.25">
      <c r="A1793" s="5">
        <v>2010</v>
      </c>
      <c r="B1793" s="10" t="s">
        <v>249</v>
      </c>
      <c r="C1793" s="10" t="s">
        <v>241</v>
      </c>
      <c r="D1793" s="10">
        <v>200000</v>
      </c>
    </row>
    <row r="1794" spans="1:4" x14ac:dyDescent="0.25">
      <c r="A1794" s="5">
        <v>2010</v>
      </c>
      <c r="B1794" s="10" t="s">
        <v>250</v>
      </c>
      <c r="C1794" s="10" t="s">
        <v>241</v>
      </c>
      <c r="D1794" s="10">
        <v>0</v>
      </c>
    </row>
    <row r="1795" spans="1:4" x14ac:dyDescent="0.25">
      <c r="A1795" s="5">
        <v>2010</v>
      </c>
      <c r="B1795" s="10" t="s">
        <v>251</v>
      </c>
      <c r="C1795" s="10" t="s">
        <v>241</v>
      </c>
      <c r="D1795" s="10">
        <v>0</v>
      </c>
    </row>
    <row r="1796" spans="1:4" x14ac:dyDescent="0.25">
      <c r="A1796" s="5">
        <v>2010</v>
      </c>
      <c r="B1796" s="10" t="s">
        <v>252</v>
      </c>
      <c r="C1796" s="10" t="s">
        <v>241</v>
      </c>
      <c r="D1796" s="10">
        <v>0</v>
      </c>
    </row>
    <row r="1797" spans="1:4" x14ac:dyDescent="0.25">
      <c r="A1797" s="5">
        <v>2010</v>
      </c>
      <c r="B1797" s="10" t="s">
        <v>253</v>
      </c>
      <c r="C1797" s="10" t="s">
        <v>241</v>
      </c>
      <c r="D1797" s="10">
        <v>0</v>
      </c>
    </row>
    <row r="1798" spans="1:4" x14ac:dyDescent="0.25">
      <c r="A1798" s="5">
        <v>2010</v>
      </c>
      <c r="B1798" s="10" t="s">
        <v>254</v>
      </c>
      <c r="C1798" s="10" t="s">
        <v>241</v>
      </c>
      <c r="D1798" s="10">
        <v>0</v>
      </c>
    </row>
    <row r="1799" spans="1:4" x14ac:dyDescent="0.25">
      <c r="A1799" s="5">
        <v>2010</v>
      </c>
      <c r="B1799" s="10" t="s">
        <v>255</v>
      </c>
      <c r="C1799" s="10" t="s">
        <v>241</v>
      </c>
      <c r="D1799" s="10">
        <v>0</v>
      </c>
    </row>
    <row r="1800" spans="1:4" x14ac:dyDescent="0.25">
      <c r="A1800" s="5">
        <v>2010</v>
      </c>
      <c r="B1800" s="10" t="s">
        <v>256</v>
      </c>
      <c r="C1800" s="10" t="s">
        <v>241</v>
      </c>
      <c r="D1800" s="10">
        <v>0</v>
      </c>
    </row>
    <row r="1801" spans="1:4" x14ac:dyDescent="0.25">
      <c r="A1801" s="5">
        <v>2010</v>
      </c>
      <c r="B1801" s="10" t="s">
        <v>257</v>
      </c>
      <c r="C1801" s="10" t="s">
        <v>241</v>
      </c>
      <c r="D1801" s="10">
        <v>0</v>
      </c>
    </row>
    <row r="1802" spans="1:4" x14ac:dyDescent="0.25">
      <c r="A1802" s="5">
        <v>2010</v>
      </c>
      <c r="B1802" s="10" t="s">
        <v>258</v>
      </c>
      <c r="C1802" s="10" t="s">
        <v>241</v>
      </c>
      <c r="D1802" s="10">
        <v>0</v>
      </c>
    </row>
    <row r="1803" spans="1:4" x14ac:dyDescent="0.25">
      <c r="A1803" s="5">
        <v>2010</v>
      </c>
      <c r="B1803" s="10" t="s">
        <v>259</v>
      </c>
      <c r="C1803" s="10" t="s">
        <v>241</v>
      </c>
      <c r="D1803" s="10">
        <v>0</v>
      </c>
    </row>
    <row r="1804" spans="1:4" x14ac:dyDescent="0.25">
      <c r="A1804" s="5">
        <v>2010</v>
      </c>
      <c r="B1804" s="10" t="s">
        <v>248</v>
      </c>
      <c r="C1804" s="10" t="s">
        <v>260</v>
      </c>
      <c r="D1804" s="10">
        <v>0</v>
      </c>
    </row>
    <row r="1805" spans="1:4" x14ac:dyDescent="0.25">
      <c r="A1805" s="5">
        <v>2010</v>
      </c>
      <c r="B1805" s="10" t="s">
        <v>249</v>
      </c>
      <c r="C1805" s="10" t="s">
        <v>260</v>
      </c>
      <c r="D1805" s="10">
        <v>0</v>
      </c>
    </row>
    <row r="1806" spans="1:4" x14ac:dyDescent="0.25">
      <c r="A1806" s="5">
        <v>2010</v>
      </c>
      <c r="B1806" s="10" t="s">
        <v>250</v>
      </c>
      <c r="C1806" s="10" t="s">
        <v>260</v>
      </c>
      <c r="D1806" s="10">
        <v>0</v>
      </c>
    </row>
    <row r="1807" spans="1:4" x14ac:dyDescent="0.25">
      <c r="A1807" s="5">
        <v>2010</v>
      </c>
      <c r="B1807" s="10" t="s">
        <v>251</v>
      </c>
      <c r="C1807" s="10" t="s">
        <v>260</v>
      </c>
      <c r="D1807" s="10">
        <v>0</v>
      </c>
    </row>
    <row r="1808" spans="1:4" x14ac:dyDescent="0.25">
      <c r="A1808" s="5">
        <v>2010</v>
      </c>
      <c r="B1808" s="10" t="s">
        <v>252</v>
      </c>
      <c r="C1808" s="10" t="s">
        <v>260</v>
      </c>
      <c r="D1808" s="10">
        <v>0</v>
      </c>
    </row>
    <row r="1809" spans="1:4" x14ac:dyDescent="0.25">
      <c r="A1809" s="5">
        <v>2010</v>
      </c>
      <c r="B1809" s="10" t="s">
        <v>253</v>
      </c>
      <c r="C1809" s="10" t="s">
        <v>260</v>
      </c>
      <c r="D1809" s="10">
        <v>0</v>
      </c>
    </row>
    <row r="1810" spans="1:4" x14ac:dyDescent="0.25">
      <c r="A1810" s="5">
        <v>2010</v>
      </c>
      <c r="B1810" s="10" t="s">
        <v>254</v>
      </c>
      <c r="C1810" s="10" t="s">
        <v>260</v>
      </c>
      <c r="D1810" s="10">
        <v>0</v>
      </c>
    </row>
    <row r="1811" spans="1:4" x14ac:dyDescent="0.25">
      <c r="A1811" s="5">
        <v>2010</v>
      </c>
      <c r="B1811" s="10" t="s">
        <v>255</v>
      </c>
      <c r="C1811" s="10" t="s">
        <v>260</v>
      </c>
      <c r="D1811" s="10">
        <v>0</v>
      </c>
    </row>
    <row r="1812" spans="1:4" x14ac:dyDescent="0.25">
      <c r="A1812" s="5">
        <v>2010</v>
      </c>
      <c r="B1812" s="10" t="s">
        <v>256</v>
      </c>
      <c r="C1812" s="10" t="s">
        <v>260</v>
      </c>
      <c r="D1812" s="10">
        <v>0</v>
      </c>
    </row>
    <row r="1813" spans="1:4" x14ac:dyDescent="0.25">
      <c r="A1813" s="5">
        <v>2010</v>
      </c>
      <c r="B1813" s="10" t="s">
        <v>257</v>
      </c>
      <c r="C1813" s="10" t="s">
        <v>260</v>
      </c>
      <c r="D1813" s="10">
        <v>0</v>
      </c>
    </row>
    <row r="1814" spans="1:4" x14ac:dyDescent="0.25">
      <c r="A1814" s="5">
        <v>2010</v>
      </c>
      <c r="B1814" s="10" t="s">
        <v>258</v>
      </c>
      <c r="C1814" s="10" t="s">
        <v>260</v>
      </c>
      <c r="D1814" s="10">
        <v>0</v>
      </c>
    </row>
    <row r="1815" spans="1:4" x14ac:dyDescent="0.25">
      <c r="A1815" s="5">
        <v>2010</v>
      </c>
      <c r="B1815" s="10" t="s">
        <v>259</v>
      </c>
      <c r="C1815" s="10" t="s">
        <v>260</v>
      </c>
      <c r="D1815" s="10">
        <v>0</v>
      </c>
    </row>
    <row r="1816" spans="1:4" x14ac:dyDescent="0.25">
      <c r="A1816" s="5">
        <v>2010</v>
      </c>
      <c r="B1816" s="10" t="s">
        <v>248</v>
      </c>
      <c r="C1816" s="10" t="s">
        <v>244</v>
      </c>
      <c r="D1816" s="10">
        <v>0</v>
      </c>
    </row>
    <row r="1817" spans="1:4" x14ac:dyDescent="0.25">
      <c r="A1817" s="5">
        <v>2010</v>
      </c>
      <c r="B1817" s="10" t="s">
        <v>249</v>
      </c>
      <c r="C1817" s="10" t="s">
        <v>244</v>
      </c>
      <c r="D1817" s="10">
        <v>0</v>
      </c>
    </row>
    <row r="1818" spans="1:4" x14ac:dyDescent="0.25">
      <c r="A1818" s="5">
        <v>2010</v>
      </c>
      <c r="B1818" s="10" t="s">
        <v>250</v>
      </c>
      <c r="C1818" s="10" t="s">
        <v>244</v>
      </c>
      <c r="D1818" s="10">
        <v>300000</v>
      </c>
    </row>
    <row r="1819" spans="1:4" x14ac:dyDescent="0.25">
      <c r="A1819" s="5">
        <v>2010</v>
      </c>
      <c r="B1819" s="10" t="s">
        <v>251</v>
      </c>
      <c r="C1819" s="10" t="s">
        <v>244</v>
      </c>
      <c r="D1819" s="10">
        <v>0</v>
      </c>
    </row>
    <row r="1820" spans="1:4" x14ac:dyDescent="0.25">
      <c r="A1820" s="5">
        <v>2010</v>
      </c>
      <c r="B1820" s="10" t="s">
        <v>252</v>
      </c>
      <c r="C1820" s="10" t="s">
        <v>244</v>
      </c>
      <c r="D1820" s="10">
        <v>400000</v>
      </c>
    </row>
    <row r="1821" spans="1:4" x14ac:dyDescent="0.25">
      <c r="A1821" s="5">
        <v>2010</v>
      </c>
      <c r="B1821" s="10" t="s">
        <v>253</v>
      </c>
      <c r="C1821" s="10" t="s">
        <v>244</v>
      </c>
      <c r="D1821" s="10">
        <v>0</v>
      </c>
    </row>
    <row r="1822" spans="1:4" x14ac:dyDescent="0.25">
      <c r="A1822" s="5">
        <v>2010</v>
      </c>
      <c r="B1822" s="10" t="s">
        <v>254</v>
      </c>
      <c r="C1822" s="10" t="s">
        <v>244</v>
      </c>
      <c r="D1822" s="10">
        <v>420000</v>
      </c>
    </row>
    <row r="1823" spans="1:4" x14ac:dyDescent="0.25">
      <c r="A1823" s="5">
        <v>2010</v>
      </c>
      <c r="B1823" s="10" t="s">
        <v>255</v>
      </c>
      <c r="C1823" s="10" t="s">
        <v>244</v>
      </c>
      <c r="D1823" s="10">
        <v>610000</v>
      </c>
    </row>
    <row r="1824" spans="1:4" x14ac:dyDescent="0.25">
      <c r="A1824" s="5">
        <v>2010</v>
      </c>
      <c r="B1824" s="10" t="s">
        <v>256</v>
      </c>
      <c r="C1824" s="10" t="s">
        <v>244</v>
      </c>
      <c r="D1824" s="10">
        <v>210000</v>
      </c>
    </row>
    <row r="1825" spans="1:4" x14ac:dyDescent="0.25">
      <c r="A1825" s="5">
        <v>2010</v>
      </c>
      <c r="B1825" s="10" t="s">
        <v>257</v>
      </c>
      <c r="C1825" s="10" t="s">
        <v>244</v>
      </c>
      <c r="D1825" s="10">
        <v>400000</v>
      </c>
    </row>
    <row r="1826" spans="1:4" x14ac:dyDescent="0.25">
      <c r="A1826" s="5">
        <v>2010</v>
      </c>
      <c r="B1826" s="10" t="s">
        <v>258</v>
      </c>
      <c r="C1826" s="10" t="s">
        <v>244</v>
      </c>
      <c r="D1826" s="10">
        <v>0</v>
      </c>
    </row>
    <row r="1827" spans="1:4" x14ac:dyDescent="0.25">
      <c r="A1827" s="5">
        <v>2010</v>
      </c>
      <c r="B1827" s="10" t="s">
        <v>259</v>
      </c>
      <c r="C1827" s="10" t="s">
        <v>244</v>
      </c>
      <c r="D1827" s="10">
        <v>0</v>
      </c>
    </row>
    <row r="1828" spans="1:4" x14ac:dyDescent="0.25">
      <c r="A1828" s="5">
        <v>2010</v>
      </c>
      <c r="B1828" s="10" t="s">
        <v>248</v>
      </c>
      <c r="C1828" s="10" t="s">
        <v>243</v>
      </c>
      <c r="D1828" s="10">
        <v>0</v>
      </c>
    </row>
    <row r="1829" spans="1:4" x14ac:dyDescent="0.25">
      <c r="A1829" s="5">
        <v>2010</v>
      </c>
      <c r="B1829" s="10" t="s">
        <v>249</v>
      </c>
      <c r="C1829" s="10" t="s">
        <v>243</v>
      </c>
      <c r="D1829" s="10">
        <v>0</v>
      </c>
    </row>
    <row r="1830" spans="1:4" x14ac:dyDescent="0.25">
      <c r="A1830" s="5">
        <v>2010</v>
      </c>
      <c r="B1830" s="10" t="s">
        <v>250</v>
      </c>
      <c r="C1830" s="10" t="s">
        <v>243</v>
      </c>
      <c r="D1830" s="10">
        <v>0</v>
      </c>
    </row>
    <row r="1831" spans="1:4" x14ac:dyDescent="0.25">
      <c r="A1831" s="5">
        <v>2010</v>
      </c>
      <c r="B1831" s="10" t="s">
        <v>251</v>
      </c>
      <c r="C1831" s="10" t="s">
        <v>243</v>
      </c>
      <c r="D1831" s="10">
        <v>0</v>
      </c>
    </row>
    <row r="1832" spans="1:4" x14ac:dyDescent="0.25">
      <c r="A1832" s="5">
        <v>2010</v>
      </c>
      <c r="B1832" s="10" t="s">
        <v>252</v>
      </c>
      <c r="C1832" s="10" t="s">
        <v>243</v>
      </c>
      <c r="D1832" s="10">
        <v>0</v>
      </c>
    </row>
    <row r="1833" spans="1:4" x14ac:dyDescent="0.25">
      <c r="A1833" s="5">
        <v>2010</v>
      </c>
      <c r="B1833" s="10" t="s">
        <v>253</v>
      </c>
      <c r="C1833" s="10" t="s">
        <v>243</v>
      </c>
      <c r="D1833" s="10">
        <v>0</v>
      </c>
    </row>
    <row r="1834" spans="1:4" x14ac:dyDescent="0.25">
      <c r="A1834" s="5">
        <v>2010</v>
      </c>
      <c r="B1834" s="10" t="s">
        <v>254</v>
      </c>
      <c r="C1834" s="10" t="s">
        <v>243</v>
      </c>
      <c r="D1834" s="10">
        <v>0</v>
      </c>
    </row>
    <row r="1835" spans="1:4" x14ac:dyDescent="0.25">
      <c r="A1835" s="5">
        <v>2010</v>
      </c>
      <c r="B1835" s="10" t="s">
        <v>255</v>
      </c>
      <c r="C1835" s="10" t="s">
        <v>243</v>
      </c>
      <c r="D1835" s="10">
        <v>0</v>
      </c>
    </row>
    <row r="1836" spans="1:4" x14ac:dyDescent="0.25">
      <c r="A1836" s="5">
        <v>2010</v>
      </c>
      <c r="B1836" s="10" t="s">
        <v>256</v>
      </c>
      <c r="C1836" s="10" t="s">
        <v>243</v>
      </c>
      <c r="D1836" s="10">
        <v>0</v>
      </c>
    </row>
    <row r="1837" spans="1:4" x14ac:dyDescent="0.25">
      <c r="A1837" s="5">
        <v>2010</v>
      </c>
      <c r="B1837" s="10" t="s">
        <v>257</v>
      </c>
      <c r="C1837" s="10" t="s">
        <v>243</v>
      </c>
      <c r="D1837" s="10">
        <v>0</v>
      </c>
    </row>
    <row r="1838" spans="1:4" x14ac:dyDescent="0.25">
      <c r="A1838" s="5">
        <v>2010</v>
      </c>
      <c r="B1838" s="10" t="s">
        <v>258</v>
      </c>
      <c r="C1838" s="10" t="s">
        <v>243</v>
      </c>
      <c r="D1838" s="10">
        <v>0</v>
      </c>
    </row>
    <row r="1839" spans="1:4" x14ac:dyDescent="0.25">
      <c r="A1839" s="5">
        <v>2010</v>
      </c>
      <c r="B1839" s="10" t="s">
        <v>259</v>
      </c>
      <c r="C1839" s="10" t="s">
        <v>243</v>
      </c>
      <c r="D1839" s="10">
        <v>0</v>
      </c>
    </row>
    <row r="1840" spans="1:4" x14ac:dyDescent="0.25">
      <c r="A1840" s="5">
        <v>2011</v>
      </c>
      <c r="B1840" s="10" t="s">
        <v>248</v>
      </c>
      <c r="C1840" s="10" t="s">
        <v>236</v>
      </c>
      <c r="D1840" s="10">
        <v>0</v>
      </c>
    </row>
    <row r="1841" spans="1:4" x14ac:dyDescent="0.25">
      <c r="A1841" s="5">
        <v>2011</v>
      </c>
      <c r="B1841" s="10" t="s">
        <v>249</v>
      </c>
      <c r="C1841" s="10" t="s">
        <v>236</v>
      </c>
      <c r="D1841" s="10">
        <v>0</v>
      </c>
    </row>
    <row r="1842" spans="1:4" x14ac:dyDescent="0.25">
      <c r="A1842" s="5">
        <v>2011</v>
      </c>
      <c r="B1842" s="10" t="s">
        <v>250</v>
      </c>
      <c r="C1842" s="10" t="s">
        <v>236</v>
      </c>
      <c r="D1842" s="10">
        <v>0</v>
      </c>
    </row>
    <row r="1843" spans="1:4" x14ac:dyDescent="0.25">
      <c r="A1843" s="5">
        <v>2011</v>
      </c>
      <c r="B1843" s="10" t="s">
        <v>251</v>
      </c>
      <c r="C1843" s="10" t="s">
        <v>236</v>
      </c>
      <c r="D1843" s="10">
        <v>0</v>
      </c>
    </row>
    <row r="1844" spans="1:4" x14ac:dyDescent="0.25">
      <c r="A1844" s="5">
        <v>2011</v>
      </c>
      <c r="B1844" s="10" t="s">
        <v>252</v>
      </c>
      <c r="C1844" s="10" t="s">
        <v>236</v>
      </c>
      <c r="D1844" s="10">
        <v>0</v>
      </c>
    </row>
    <row r="1845" spans="1:4" x14ac:dyDescent="0.25">
      <c r="A1845" s="5">
        <v>2011</v>
      </c>
      <c r="B1845" s="10" t="s">
        <v>253</v>
      </c>
      <c r="C1845" s="10" t="s">
        <v>236</v>
      </c>
      <c r="D1845" s="10">
        <v>0</v>
      </c>
    </row>
    <row r="1846" spans="1:4" x14ac:dyDescent="0.25">
      <c r="A1846" s="5">
        <v>2011</v>
      </c>
      <c r="B1846" s="10" t="s">
        <v>254</v>
      </c>
      <c r="C1846" s="10" t="s">
        <v>236</v>
      </c>
      <c r="D1846" s="10">
        <v>0</v>
      </c>
    </row>
    <row r="1847" spans="1:4" x14ac:dyDescent="0.25">
      <c r="A1847" s="5">
        <v>2011</v>
      </c>
      <c r="B1847" s="10" t="s">
        <v>255</v>
      </c>
      <c r="C1847" s="10" t="s">
        <v>236</v>
      </c>
      <c r="D1847" s="10">
        <v>0</v>
      </c>
    </row>
    <row r="1848" spans="1:4" x14ac:dyDescent="0.25">
      <c r="A1848" s="5">
        <v>2011</v>
      </c>
      <c r="B1848" s="10" t="s">
        <v>256</v>
      </c>
      <c r="C1848" s="10" t="s">
        <v>236</v>
      </c>
      <c r="D1848" s="10">
        <v>0</v>
      </c>
    </row>
    <row r="1849" spans="1:4" x14ac:dyDescent="0.25">
      <c r="A1849" s="5">
        <v>2011</v>
      </c>
      <c r="B1849" s="10" t="s">
        <v>257</v>
      </c>
      <c r="C1849" s="10" t="s">
        <v>236</v>
      </c>
      <c r="D1849" s="10">
        <v>0</v>
      </c>
    </row>
    <row r="1850" spans="1:4" x14ac:dyDescent="0.25">
      <c r="A1850" s="5">
        <v>2011</v>
      </c>
      <c r="B1850" s="10" t="s">
        <v>258</v>
      </c>
      <c r="C1850" s="10" t="s">
        <v>236</v>
      </c>
      <c r="D1850" s="10">
        <v>0</v>
      </c>
    </row>
    <row r="1851" spans="1:4" x14ac:dyDescent="0.25">
      <c r="A1851" s="5">
        <v>2011</v>
      </c>
      <c r="B1851" s="10" t="s">
        <v>259</v>
      </c>
      <c r="C1851" s="10" t="s">
        <v>236</v>
      </c>
      <c r="D1851" s="10">
        <v>0</v>
      </c>
    </row>
    <row r="1852" spans="1:4" x14ac:dyDescent="0.25">
      <c r="A1852" s="5">
        <v>2011</v>
      </c>
      <c r="B1852" s="10" t="s">
        <v>248</v>
      </c>
      <c r="C1852" s="10" t="s">
        <v>237</v>
      </c>
      <c r="D1852" s="10">
        <v>370000</v>
      </c>
    </row>
    <row r="1853" spans="1:4" x14ac:dyDescent="0.25">
      <c r="A1853" s="5">
        <v>2011</v>
      </c>
      <c r="B1853" s="10" t="s">
        <v>249</v>
      </c>
      <c r="C1853" s="10" t="s">
        <v>237</v>
      </c>
      <c r="D1853" s="10">
        <v>280000</v>
      </c>
    </row>
    <row r="1854" spans="1:4" x14ac:dyDescent="0.25">
      <c r="A1854" s="5">
        <v>2011</v>
      </c>
      <c r="B1854" s="10" t="s">
        <v>250</v>
      </c>
      <c r="C1854" s="10" t="s">
        <v>237</v>
      </c>
      <c r="D1854" s="10">
        <v>1475000</v>
      </c>
    </row>
    <row r="1855" spans="1:4" x14ac:dyDescent="0.25">
      <c r="A1855" s="5">
        <v>2011</v>
      </c>
      <c r="B1855" s="10" t="s">
        <v>251</v>
      </c>
      <c r="C1855" s="10" t="s">
        <v>237</v>
      </c>
      <c r="D1855" s="10">
        <v>900000</v>
      </c>
    </row>
    <row r="1856" spans="1:4" x14ac:dyDescent="0.25">
      <c r="A1856" s="5">
        <v>2011</v>
      </c>
      <c r="B1856" s="10" t="s">
        <v>252</v>
      </c>
      <c r="C1856" s="10" t="s">
        <v>237</v>
      </c>
      <c r="D1856" s="10">
        <v>265000</v>
      </c>
    </row>
    <row r="1857" spans="1:4" x14ac:dyDescent="0.25">
      <c r="A1857" s="5">
        <v>2011</v>
      </c>
      <c r="B1857" s="10" t="s">
        <v>253</v>
      </c>
      <c r="C1857" s="10" t="s">
        <v>237</v>
      </c>
      <c r="D1857" s="10">
        <v>650000</v>
      </c>
    </row>
    <row r="1858" spans="1:4" x14ac:dyDescent="0.25">
      <c r="A1858" s="5">
        <v>2011</v>
      </c>
      <c r="B1858" s="10" t="s">
        <v>254</v>
      </c>
      <c r="C1858" s="10" t="s">
        <v>237</v>
      </c>
      <c r="D1858" s="10">
        <v>0</v>
      </c>
    </row>
    <row r="1859" spans="1:4" x14ac:dyDescent="0.25">
      <c r="A1859" s="5">
        <v>2011</v>
      </c>
      <c r="B1859" s="10" t="s">
        <v>255</v>
      </c>
      <c r="C1859" s="10" t="s">
        <v>237</v>
      </c>
      <c r="D1859" s="10">
        <v>0</v>
      </c>
    </row>
    <row r="1860" spans="1:4" x14ac:dyDescent="0.25">
      <c r="A1860" s="5">
        <v>2011</v>
      </c>
      <c r="B1860" s="10" t="s">
        <v>256</v>
      </c>
      <c r="C1860" s="10" t="s">
        <v>237</v>
      </c>
      <c r="D1860" s="10">
        <v>210000</v>
      </c>
    </row>
    <row r="1861" spans="1:4" x14ac:dyDescent="0.25">
      <c r="A1861" s="5">
        <v>2011</v>
      </c>
      <c r="B1861" s="10" t="s">
        <v>257</v>
      </c>
      <c r="C1861" s="10" t="s">
        <v>237</v>
      </c>
      <c r="D1861" s="10">
        <v>700000</v>
      </c>
    </row>
    <row r="1862" spans="1:4" x14ac:dyDescent="0.25">
      <c r="A1862" s="5">
        <v>2011</v>
      </c>
      <c r="B1862" s="10" t="s">
        <v>258</v>
      </c>
      <c r="C1862" s="10" t="s">
        <v>237</v>
      </c>
      <c r="D1862" s="10">
        <v>250000</v>
      </c>
    </row>
    <row r="1863" spans="1:4" x14ac:dyDescent="0.25">
      <c r="A1863" s="5">
        <v>2011</v>
      </c>
      <c r="B1863" s="10" t="s">
        <v>259</v>
      </c>
      <c r="C1863" s="10" t="s">
        <v>237</v>
      </c>
      <c r="D1863" s="10">
        <v>150000</v>
      </c>
    </row>
    <row r="1864" spans="1:4" x14ac:dyDescent="0.25">
      <c r="A1864" s="5">
        <v>2011</v>
      </c>
      <c r="B1864" s="10" t="s">
        <v>248</v>
      </c>
      <c r="C1864" s="10" t="s">
        <v>238</v>
      </c>
      <c r="D1864" s="10">
        <v>0</v>
      </c>
    </row>
    <row r="1865" spans="1:4" x14ac:dyDescent="0.25">
      <c r="A1865" s="5">
        <v>2011</v>
      </c>
      <c r="B1865" s="10" t="s">
        <v>249</v>
      </c>
      <c r="C1865" s="10" t="s">
        <v>238</v>
      </c>
      <c r="D1865" s="10">
        <v>0</v>
      </c>
    </row>
    <row r="1866" spans="1:4" x14ac:dyDescent="0.25">
      <c r="A1866" s="5">
        <v>2011</v>
      </c>
      <c r="B1866" s="10" t="s">
        <v>250</v>
      </c>
      <c r="C1866" s="10" t="s">
        <v>238</v>
      </c>
      <c r="D1866" s="10">
        <v>0</v>
      </c>
    </row>
    <row r="1867" spans="1:4" x14ac:dyDescent="0.25">
      <c r="A1867" s="5">
        <v>2011</v>
      </c>
      <c r="B1867" s="10" t="s">
        <v>251</v>
      </c>
      <c r="C1867" s="10" t="s">
        <v>238</v>
      </c>
      <c r="D1867" s="10">
        <v>0</v>
      </c>
    </row>
    <row r="1868" spans="1:4" x14ac:dyDescent="0.25">
      <c r="A1868" s="5">
        <v>2011</v>
      </c>
      <c r="B1868" s="10" t="s">
        <v>252</v>
      </c>
      <c r="C1868" s="10" t="s">
        <v>238</v>
      </c>
      <c r="D1868" s="10">
        <v>0</v>
      </c>
    </row>
    <row r="1869" spans="1:4" x14ac:dyDescent="0.25">
      <c r="A1869" s="5">
        <v>2011</v>
      </c>
      <c r="B1869" s="10" t="s">
        <v>253</v>
      </c>
      <c r="C1869" s="10" t="s">
        <v>238</v>
      </c>
      <c r="D1869" s="10">
        <v>0</v>
      </c>
    </row>
    <row r="1870" spans="1:4" x14ac:dyDescent="0.25">
      <c r="A1870" s="5">
        <v>2011</v>
      </c>
      <c r="B1870" s="10" t="s">
        <v>254</v>
      </c>
      <c r="C1870" s="10" t="s">
        <v>238</v>
      </c>
      <c r="D1870" s="10">
        <v>0</v>
      </c>
    </row>
    <row r="1871" spans="1:4" x14ac:dyDescent="0.25">
      <c r="A1871" s="5">
        <v>2011</v>
      </c>
      <c r="B1871" s="10" t="s">
        <v>255</v>
      </c>
      <c r="C1871" s="10" t="s">
        <v>238</v>
      </c>
      <c r="D1871" s="10">
        <v>0</v>
      </c>
    </row>
    <row r="1872" spans="1:4" x14ac:dyDescent="0.25">
      <c r="A1872" s="5">
        <v>2011</v>
      </c>
      <c r="B1872" s="10" t="s">
        <v>256</v>
      </c>
      <c r="C1872" s="10" t="s">
        <v>238</v>
      </c>
      <c r="D1872" s="10">
        <v>0</v>
      </c>
    </row>
    <row r="1873" spans="1:4" x14ac:dyDescent="0.25">
      <c r="A1873" s="5">
        <v>2011</v>
      </c>
      <c r="B1873" s="10" t="s">
        <v>257</v>
      </c>
      <c r="C1873" s="10" t="s">
        <v>238</v>
      </c>
      <c r="D1873" s="10">
        <v>0</v>
      </c>
    </row>
    <row r="1874" spans="1:4" x14ac:dyDescent="0.25">
      <c r="A1874" s="5">
        <v>2011</v>
      </c>
      <c r="B1874" s="10" t="s">
        <v>258</v>
      </c>
      <c r="C1874" s="10" t="s">
        <v>238</v>
      </c>
      <c r="D1874" s="10">
        <v>0</v>
      </c>
    </row>
    <row r="1875" spans="1:4" x14ac:dyDescent="0.25">
      <c r="A1875" s="5">
        <v>2011</v>
      </c>
      <c r="B1875" s="10" t="s">
        <v>259</v>
      </c>
      <c r="C1875" s="10" t="s">
        <v>238</v>
      </c>
      <c r="D1875" s="10">
        <v>0</v>
      </c>
    </row>
    <row r="1876" spans="1:4" x14ac:dyDescent="0.25">
      <c r="A1876" s="5">
        <v>2011</v>
      </c>
      <c r="B1876" s="10" t="s">
        <v>248</v>
      </c>
      <c r="C1876" s="10" t="s">
        <v>239</v>
      </c>
      <c r="D1876" s="10">
        <v>0</v>
      </c>
    </row>
    <row r="1877" spans="1:4" x14ac:dyDescent="0.25">
      <c r="A1877" s="5">
        <v>2011</v>
      </c>
      <c r="B1877" s="10" t="s">
        <v>249</v>
      </c>
      <c r="C1877" s="10" t="s">
        <v>239</v>
      </c>
      <c r="D1877" s="10">
        <v>300000</v>
      </c>
    </row>
    <row r="1878" spans="1:4" x14ac:dyDescent="0.25">
      <c r="A1878" s="5">
        <v>2011</v>
      </c>
      <c r="B1878" s="10" t="s">
        <v>250</v>
      </c>
      <c r="C1878" s="10" t="s">
        <v>239</v>
      </c>
      <c r="D1878" s="10">
        <v>220000</v>
      </c>
    </row>
    <row r="1879" spans="1:4" x14ac:dyDescent="0.25">
      <c r="A1879" s="5">
        <v>2011</v>
      </c>
      <c r="B1879" s="10" t="s">
        <v>251</v>
      </c>
      <c r="C1879" s="10" t="s">
        <v>239</v>
      </c>
      <c r="D1879" s="10">
        <v>0</v>
      </c>
    </row>
    <row r="1880" spans="1:4" x14ac:dyDescent="0.25">
      <c r="A1880" s="5">
        <v>2011</v>
      </c>
      <c r="B1880" s="10" t="s">
        <v>252</v>
      </c>
      <c r="C1880" s="10" t="s">
        <v>239</v>
      </c>
      <c r="D1880" s="10">
        <v>0</v>
      </c>
    </row>
    <row r="1881" spans="1:4" x14ac:dyDescent="0.25">
      <c r="A1881" s="5">
        <v>2011</v>
      </c>
      <c r="B1881" s="10" t="s">
        <v>253</v>
      </c>
      <c r="C1881" s="10" t="s">
        <v>239</v>
      </c>
      <c r="D1881" s="10">
        <v>0</v>
      </c>
    </row>
    <row r="1882" spans="1:4" x14ac:dyDescent="0.25">
      <c r="A1882" s="5">
        <v>2011</v>
      </c>
      <c r="B1882" s="10" t="s">
        <v>254</v>
      </c>
      <c r="C1882" s="10" t="s">
        <v>239</v>
      </c>
      <c r="D1882" s="10">
        <v>0</v>
      </c>
    </row>
    <row r="1883" spans="1:4" x14ac:dyDescent="0.25">
      <c r="A1883" s="5">
        <v>2011</v>
      </c>
      <c r="B1883" s="10" t="s">
        <v>255</v>
      </c>
      <c r="C1883" s="10" t="s">
        <v>239</v>
      </c>
      <c r="D1883" s="10">
        <v>0</v>
      </c>
    </row>
    <row r="1884" spans="1:4" x14ac:dyDescent="0.25">
      <c r="A1884" s="5">
        <v>2011</v>
      </c>
      <c r="B1884" s="10" t="s">
        <v>256</v>
      </c>
      <c r="C1884" s="10" t="s">
        <v>239</v>
      </c>
      <c r="D1884" s="10">
        <v>0</v>
      </c>
    </row>
    <row r="1885" spans="1:4" x14ac:dyDescent="0.25">
      <c r="A1885" s="5">
        <v>2011</v>
      </c>
      <c r="B1885" s="10" t="s">
        <v>257</v>
      </c>
      <c r="C1885" s="10" t="s">
        <v>239</v>
      </c>
      <c r="D1885" s="10">
        <v>0</v>
      </c>
    </row>
    <row r="1886" spans="1:4" x14ac:dyDescent="0.25">
      <c r="A1886" s="5">
        <v>2011</v>
      </c>
      <c r="B1886" s="10" t="s">
        <v>258</v>
      </c>
      <c r="C1886" s="10" t="s">
        <v>239</v>
      </c>
      <c r="D1886" s="10">
        <v>0</v>
      </c>
    </row>
    <row r="1887" spans="1:4" x14ac:dyDescent="0.25">
      <c r="A1887" s="5">
        <v>2011</v>
      </c>
      <c r="B1887" s="10" t="s">
        <v>259</v>
      </c>
      <c r="C1887" s="10" t="s">
        <v>239</v>
      </c>
      <c r="D1887" s="10">
        <v>0</v>
      </c>
    </row>
    <row r="1888" spans="1:4" x14ac:dyDescent="0.25">
      <c r="A1888" s="5">
        <v>2011</v>
      </c>
      <c r="B1888" s="10" t="s">
        <v>248</v>
      </c>
      <c r="C1888" s="10" t="s">
        <v>240</v>
      </c>
      <c r="D1888" s="10">
        <v>1000000</v>
      </c>
    </row>
    <row r="1889" spans="1:4" x14ac:dyDescent="0.25">
      <c r="A1889" s="5">
        <v>2011</v>
      </c>
      <c r="B1889" s="10" t="s">
        <v>249</v>
      </c>
      <c r="C1889" s="10" t="s">
        <v>240</v>
      </c>
      <c r="D1889" s="10">
        <v>950000</v>
      </c>
    </row>
    <row r="1890" spans="1:4" x14ac:dyDescent="0.25">
      <c r="A1890" s="5">
        <v>2011</v>
      </c>
      <c r="B1890" s="10" t="s">
        <v>250</v>
      </c>
      <c r="C1890" s="10" t="s">
        <v>240</v>
      </c>
      <c r="D1890" s="10">
        <v>1700000</v>
      </c>
    </row>
    <row r="1891" spans="1:4" x14ac:dyDescent="0.25">
      <c r="A1891" s="5">
        <v>2011</v>
      </c>
      <c r="B1891" s="10" t="s">
        <v>251</v>
      </c>
      <c r="C1891" s="10" t="s">
        <v>240</v>
      </c>
      <c r="D1891" s="10">
        <v>0</v>
      </c>
    </row>
    <row r="1892" spans="1:4" x14ac:dyDescent="0.25">
      <c r="A1892" s="5">
        <v>2011</v>
      </c>
      <c r="B1892" s="10" t="s">
        <v>252</v>
      </c>
      <c r="C1892" s="10" t="s">
        <v>240</v>
      </c>
      <c r="D1892" s="10">
        <v>650000</v>
      </c>
    </row>
    <row r="1893" spans="1:4" x14ac:dyDescent="0.25">
      <c r="A1893" s="5">
        <v>2011</v>
      </c>
      <c r="B1893" s="10" t="s">
        <v>253</v>
      </c>
      <c r="C1893" s="10" t="s">
        <v>240</v>
      </c>
      <c r="D1893" s="10">
        <v>500000</v>
      </c>
    </row>
    <row r="1894" spans="1:4" x14ac:dyDescent="0.25">
      <c r="A1894" s="5">
        <v>2011</v>
      </c>
      <c r="B1894" s="10" t="s">
        <v>254</v>
      </c>
      <c r="C1894" s="10" t="s">
        <v>240</v>
      </c>
      <c r="D1894" s="10">
        <v>0</v>
      </c>
    </row>
    <row r="1895" spans="1:4" x14ac:dyDescent="0.25">
      <c r="A1895" s="5">
        <v>2011</v>
      </c>
      <c r="B1895" s="10" t="s">
        <v>255</v>
      </c>
      <c r="C1895" s="10" t="s">
        <v>240</v>
      </c>
      <c r="D1895" s="10">
        <v>900000</v>
      </c>
    </row>
    <row r="1896" spans="1:4" x14ac:dyDescent="0.25">
      <c r="A1896" s="5">
        <v>2011</v>
      </c>
      <c r="B1896" s="10" t="s">
        <v>256</v>
      </c>
      <c r="C1896" s="10" t="s">
        <v>240</v>
      </c>
      <c r="D1896" s="10">
        <v>250000</v>
      </c>
    </row>
    <row r="1897" spans="1:4" x14ac:dyDescent="0.25">
      <c r="A1897" s="5">
        <v>2011</v>
      </c>
      <c r="B1897" s="10" t="s">
        <v>257</v>
      </c>
      <c r="C1897" s="10" t="s">
        <v>240</v>
      </c>
      <c r="D1897" s="10">
        <v>70000</v>
      </c>
    </row>
    <row r="1898" spans="1:4" x14ac:dyDescent="0.25">
      <c r="A1898" s="5">
        <v>2011</v>
      </c>
      <c r="B1898" s="10" t="s">
        <v>258</v>
      </c>
      <c r="C1898" s="10" t="s">
        <v>240</v>
      </c>
      <c r="D1898" s="10">
        <v>650000</v>
      </c>
    </row>
    <row r="1899" spans="1:4" x14ac:dyDescent="0.25">
      <c r="A1899" s="5">
        <v>2011</v>
      </c>
      <c r="B1899" s="10" t="s">
        <v>259</v>
      </c>
      <c r="C1899" s="10" t="s">
        <v>240</v>
      </c>
      <c r="D1899" s="10">
        <v>650000</v>
      </c>
    </row>
    <row r="1900" spans="1:4" x14ac:dyDescent="0.25">
      <c r="A1900" s="5">
        <v>2011</v>
      </c>
      <c r="B1900" s="10" t="s">
        <v>248</v>
      </c>
      <c r="C1900" s="10" t="s">
        <v>241</v>
      </c>
      <c r="D1900" s="10">
        <v>0</v>
      </c>
    </row>
    <row r="1901" spans="1:4" x14ac:dyDescent="0.25">
      <c r="A1901" s="5">
        <v>2011</v>
      </c>
      <c r="B1901" s="10" t="s">
        <v>249</v>
      </c>
      <c r="C1901" s="10" t="s">
        <v>241</v>
      </c>
      <c r="D1901" s="10">
        <v>0</v>
      </c>
    </row>
    <row r="1902" spans="1:4" x14ac:dyDescent="0.25">
      <c r="A1902" s="5">
        <v>2011</v>
      </c>
      <c r="B1902" s="10" t="s">
        <v>250</v>
      </c>
      <c r="C1902" s="10" t="s">
        <v>241</v>
      </c>
      <c r="D1902" s="10">
        <v>0</v>
      </c>
    </row>
    <row r="1903" spans="1:4" x14ac:dyDescent="0.25">
      <c r="A1903" s="5">
        <v>2011</v>
      </c>
      <c r="B1903" s="10" t="s">
        <v>251</v>
      </c>
      <c r="C1903" s="10" t="s">
        <v>241</v>
      </c>
      <c r="D1903" s="10">
        <v>0</v>
      </c>
    </row>
    <row r="1904" spans="1:4" x14ac:dyDescent="0.25">
      <c r="A1904" s="5">
        <v>2011</v>
      </c>
      <c r="B1904" s="10" t="s">
        <v>252</v>
      </c>
      <c r="C1904" s="10" t="s">
        <v>241</v>
      </c>
      <c r="D1904" s="10">
        <v>130000</v>
      </c>
    </row>
    <row r="1905" spans="1:4" x14ac:dyDescent="0.25">
      <c r="A1905" s="5">
        <v>2011</v>
      </c>
      <c r="B1905" s="10" t="s">
        <v>253</v>
      </c>
      <c r="C1905" s="10" t="s">
        <v>241</v>
      </c>
      <c r="D1905" s="10">
        <v>0</v>
      </c>
    </row>
    <row r="1906" spans="1:4" x14ac:dyDescent="0.25">
      <c r="A1906" s="5">
        <v>2011</v>
      </c>
      <c r="B1906" s="10" t="s">
        <v>254</v>
      </c>
      <c r="C1906" s="10" t="s">
        <v>241</v>
      </c>
      <c r="D1906" s="10">
        <v>0</v>
      </c>
    </row>
    <row r="1907" spans="1:4" x14ac:dyDescent="0.25">
      <c r="A1907" s="5">
        <v>2011</v>
      </c>
      <c r="B1907" s="10" t="s">
        <v>255</v>
      </c>
      <c r="C1907" s="10" t="s">
        <v>241</v>
      </c>
      <c r="D1907" s="10">
        <v>0</v>
      </c>
    </row>
    <row r="1908" spans="1:4" x14ac:dyDescent="0.25">
      <c r="A1908" s="5">
        <v>2011</v>
      </c>
      <c r="B1908" s="10" t="s">
        <v>256</v>
      </c>
      <c r="C1908" s="10" t="s">
        <v>241</v>
      </c>
      <c r="D1908" s="10">
        <v>0</v>
      </c>
    </row>
    <row r="1909" spans="1:4" x14ac:dyDescent="0.25">
      <c r="A1909" s="5">
        <v>2011</v>
      </c>
      <c r="B1909" s="10" t="s">
        <v>257</v>
      </c>
      <c r="C1909" s="10" t="s">
        <v>241</v>
      </c>
      <c r="D1909" s="10">
        <v>0</v>
      </c>
    </row>
    <row r="1910" spans="1:4" x14ac:dyDescent="0.25">
      <c r="A1910" s="5">
        <v>2011</v>
      </c>
      <c r="B1910" s="10" t="s">
        <v>258</v>
      </c>
      <c r="C1910" s="10" t="s">
        <v>241</v>
      </c>
      <c r="D1910" s="10">
        <v>0</v>
      </c>
    </row>
    <row r="1911" spans="1:4" x14ac:dyDescent="0.25">
      <c r="A1911" s="5">
        <v>2011</v>
      </c>
      <c r="B1911" s="10" t="s">
        <v>259</v>
      </c>
      <c r="C1911" s="10" t="s">
        <v>241</v>
      </c>
      <c r="D1911" s="10">
        <v>0</v>
      </c>
    </row>
    <row r="1912" spans="1:4" x14ac:dyDescent="0.25">
      <c r="A1912" s="5">
        <v>2011</v>
      </c>
      <c r="B1912" s="10" t="s">
        <v>248</v>
      </c>
      <c r="C1912" s="10" t="s">
        <v>260</v>
      </c>
      <c r="D1912" s="10">
        <v>0</v>
      </c>
    </row>
    <row r="1913" spans="1:4" x14ac:dyDescent="0.25">
      <c r="A1913" s="5">
        <v>2011</v>
      </c>
      <c r="B1913" s="10" t="s">
        <v>249</v>
      </c>
      <c r="C1913" s="10" t="s">
        <v>260</v>
      </c>
      <c r="D1913" s="10">
        <v>0</v>
      </c>
    </row>
    <row r="1914" spans="1:4" x14ac:dyDescent="0.25">
      <c r="A1914" s="5">
        <v>2011</v>
      </c>
      <c r="B1914" s="10" t="s">
        <v>250</v>
      </c>
      <c r="C1914" s="10" t="s">
        <v>260</v>
      </c>
      <c r="D1914" s="10">
        <v>0</v>
      </c>
    </row>
    <row r="1915" spans="1:4" x14ac:dyDescent="0.25">
      <c r="A1915" s="5">
        <v>2011</v>
      </c>
      <c r="B1915" s="10" t="s">
        <v>251</v>
      </c>
      <c r="C1915" s="10" t="s">
        <v>260</v>
      </c>
      <c r="D1915" s="10">
        <v>0</v>
      </c>
    </row>
    <row r="1916" spans="1:4" x14ac:dyDescent="0.25">
      <c r="A1916" s="5">
        <v>2011</v>
      </c>
      <c r="B1916" s="10" t="s">
        <v>252</v>
      </c>
      <c r="C1916" s="10" t="s">
        <v>260</v>
      </c>
      <c r="D1916" s="10">
        <v>0</v>
      </c>
    </row>
    <row r="1917" spans="1:4" x14ac:dyDescent="0.25">
      <c r="A1917" s="5">
        <v>2011</v>
      </c>
      <c r="B1917" s="10" t="s">
        <v>253</v>
      </c>
      <c r="C1917" s="10" t="s">
        <v>260</v>
      </c>
      <c r="D1917" s="10">
        <v>0</v>
      </c>
    </row>
    <row r="1918" spans="1:4" x14ac:dyDescent="0.25">
      <c r="A1918" s="5">
        <v>2011</v>
      </c>
      <c r="B1918" s="10" t="s">
        <v>254</v>
      </c>
      <c r="C1918" s="10" t="s">
        <v>260</v>
      </c>
      <c r="D1918" s="10">
        <v>0</v>
      </c>
    </row>
    <row r="1919" spans="1:4" x14ac:dyDescent="0.25">
      <c r="A1919" s="5">
        <v>2011</v>
      </c>
      <c r="B1919" s="10" t="s">
        <v>255</v>
      </c>
      <c r="C1919" s="10" t="s">
        <v>260</v>
      </c>
      <c r="D1919" s="10">
        <v>0</v>
      </c>
    </row>
    <row r="1920" spans="1:4" x14ac:dyDescent="0.25">
      <c r="A1920" s="5">
        <v>2011</v>
      </c>
      <c r="B1920" s="10" t="s">
        <v>256</v>
      </c>
      <c r="C1920" s="10" t="s">
        <v>260</v>
      </c>
      <c r="D1920" s="10">
        <v>0</v>
      </c>
    </row>
    <row r="1921" spans="1:4" x14ac:dyDescent="0.25">
      <c r="A1921" s="5">
        <v>2011</v>
      </c>
      <c r="B1921" s="10" t="s">
        <v>257</v>
      </c>
      <c r="C1921" s="10" t="s">
        <v>260</v>
      </c>
      <c r="D1921" s="10">
        <v>0</v>
      </c>
    </row>
    <row r="1922" spans="1:4" x14ac:dyDescent="0.25">
      <c r="A1922" s="5">
        <v>2011</v>
      </c>
      <c r="B1922" s="10" t="s">
        <v>258</v>
      </c>
      <c r="C1922" s="10" t="s">
        <v>260</v>
      </c>
      <c r="D1922" s="10">
        <v>0</v>
      </c>
    </row>
    <row r="1923" spans="1:4" x14ac:dyDescent="0.25">
      <c r="A1923" s="5">
        <v>2011</v>
      </c>
      <c r="B1923" s="10" t="s">
        <v>259</v>
      </c>
      <c r="C1923" s="10" t="s">
        <v>260</v>
      </c>
      <c r="D1923" s="10">
        <v>0</v>
      </c>
    </row>
    <row r="1924" spans="1:4" x14ac:dyDescent="0.25">
      <c r="A1924" s="5">
        <v>2011</v>
      </c>
      <c r="B1924" s="10" t="s">
        <v>248</v>
      </c>
      <c r="C1924" s="10" t="s">
        <v>244</v>
      </c>
      <c r="D1924" s="10">
        <v>0</v>
      </c>
    </row>
    <row r="1925" spans="1:4" x14ac:dyDescent="0.25">
      <c r="A1925" s="5">
        <v>2011</v>
      </c>
      <c r="B1925" s="10" t="s">
        <v>249</v>
      </c>
      <c r="C1925" s="10" t="s">
        <v>244</v>
      </c>
      <c r="D1925" s="10">
        <v>0</v>
      </c>
    </row>
    <row r="1926" spans="1:4" x14ac:dyDescent="0.25">
      <c r="A1926" s="5">
        <v>2011</v>
      </c>
      <c r="B1926" s="10" t="s">
        <v>250</v>
      </c>
      <c r="C1926" s="10" t="s">
        <v>244</v>
      </c>
      <c r="D1926" s="10">
        <v>0</v>
      </c>
    </row>
    <row r="1927" spans="1:4" x14ac:dyDescent="0.25">
      <c r="A1927" s="5">
        <v>2011</v>
      </c>
      <c r="B1927" s="10" t="s">
        <v>251</v>
      </c>
      <c r="C1927" s="10" t="s">
        <v>244</v>
      </c>
      <c r="D1927" s="10">
        <v>500000</v>
      </c>
    </row>
    <row r="1928" spans="1:4" x14ac:dyDescent="0.25">
      <c r="A1928" s="5">
        <v>2011</v>
      </c>
      <c r="B1928" s="10" t="s">
        <v>252</v>
      </c>
      <c r="C1928" s="10" t="s">
        <v>244</v>
      </c>
      <c r="D1928" s="10">
        <v>0</v>
      </c>
    </row>
    <row r="1929" spans="1:4" x14ac:dyDescent="0.25">
      <c r="A1929" s="5">
        <v>2011</v>
      </c>
      <c r="B1929" s="10" t="s">
        <v>253</v>
      </c>
      <c r="C1929" s="10" t="s">
        <v>244</v>
      </c>
      <c r="D1929" s="10">
        <v>300000</v>
      </c>
    </row>
    <row r="1930" spans="1:4" x14ac:dyDescent="0.25">
      <c r="A1930" s="5">
        <v>2011</v>
      </c>
      <c r="B1930" s="10" t="s">
        <v>254</v>
      </c>
      <c r="C1930" s="10" t="s">
        <v>244</v>
      </c>
      <c r="D1930" s="10">
        <v>270000</v>
      </c>
    </row>
    <row r="1931" spans="1:4" x14ac:dyDescent="0.25">
      <c r="A1931" s="5">
        <v>2011</v>
      </c>
      <c r="B1931" s="10" t="s">
        <v>255</v>
      </c>
      <c r="C1931" s="10" t="s">
        <v>244</v>
      </c>
      <c r="D1931" s="10">
        <v>0</v>
      </c>
    </row>
    <row r="1932" spans="1:4" x14ac:dyDescent="0.25">
      <c r="A1932" s="5">
        <v>2011</v>
      </c>
      <c r="B1932" s="10" t="s">
        <v>256</v>
      </c>
      <c r="C1932" s="10" t="s">
        <v>244</v>
      </c>
      <c r="D1932" s="10">
        <v>510000</v>
      </c>
    </row>
    <row r="1933" spans="1:4" x14ac:dyDescent="0.25">
      <c r="A1933" s="5">
        <v>2011</v>
      </c>
      <c r="B1933" s="10" t="s">
        <v>257</v>
      </c>
      <c r="C1933" s="10" t="s">
        <v>244</v>
      </c>
      <c r="D1933" s="10">
        <v>0</v>
      </c>
    </row>
    <row r="1934" spans="1:4" x14ac:dyDescent="0.25">
      <c r="A1934" s="5">
        <v>2011</v>
      </c>
      <c r="B1934" s="10" t="s">
        <v>258</v>
      </c>
      <c r="C1934" s="10" t="s">
        <v>244</v>
      </c>
      <c r="D1934" s="10">
        <v>0</v>
      </c>
    </row>
    <row r="1935" spans="1:4" x14ac:dyDescent="0.25">
      <c r="A1935" s="5">
        <v>2011</v>
      </c>
      <c r="B1935" s="10" t="s">
        <v>259</v>
      </c>
      <c r="C1935" s="10" t="s">
        <v>244</v>
      </c>
      <c r="D1935" s="10">
        <v>0</v>
      </c>
    </row>
    <row r="1936" spans="1:4" x14ac:dyDescent="0.25">
      <c r="A1936" s="5">
        <v>2011</v>
      </c>
      <c r="B1936" s="10" t="s">
        <v>248</v>
      </c>
      <c r="C1936" s="10" t="s">
        <v>243</v>
      </c>
      <c r="D1936" s="10">
        <v>0</v>
      </c>
    </row>
    <row r="1937" spans="1:4" x14ac:dyDescent="0.25">
      <c r="A1937" s="5">
        <v>2011</v>
      </c>
      <c r="B1937" s="10" t="s">
        <v>249</v>
      </c>
      <c r="C1937" s="10" t="s">
        <v>243</v>
      </c>
      <c r="D1937" s="10">
        <v>0</v>
      </c>
    </row>
    <row r="1938" spans="1:4" x14ac:dyDescent="0.25">
      <c r="A1938" s="5">
        <v>2011</v>
      </c>
      <c r="B1938" s="10" t="s">
        <v>250</v>
      </c>
      <c r="C1938" s="10" t="s">
        <v>243</v>
      </c>
      <c r="D1938" s="10">
        <v>0</v>
      </c>
    </row>
    <row r="1939" spans="1:4" x14ac:dyDescent="0.25">
      <c r="A1939" s="5">
        <v>2011</v>
      </c>
      <c r="B1939" s="10" t="s">
        <v>251</v>
      </c>
      <c r="C1939" s="10" t="s">
        <v>243</v>
      </c>
      <c r="D1939" s="10">
        <v>0</v>
      </c>
    </row>
    <row r="1940" spans="1:4" x14ac:dyDescent="0.25">
      <c r="A1940" s="5">
        <v>2011</v>
      </c>
      <c r="B1940" s="10" t="s">
        <v>252</v>
      </c>
      <c r="C1940" s="10" t="s">
        <v>243</v>
      </c>
      <c r="D1940" s="10">
        <v>0</v>
      </c>
    </row>
    <row r="1941" spans="1:4" x14ac:dyDescent="0.25">
      <c r="A1941" s="5">
        <v>2011</v>
      </c>
      <c r="B1941" s="10" t="s">
        <v>253</v>
      </c>
      <c r="C1941" s="10" t="s">
        <v>243</v>
      </c>
      <c r="D1941" s="10">
        <v>0</v>
      </c>
    </row>
    <row r="1942" spans="1:4" x14ac:dyDescent="0.25">
      <c r="A1942" s="5">
        <v>2011</v>
      </c>
      <c r="B1942" s="10" t="s">
        <v>254</v>
      </c>
      <c r="C1942" s="10" t="s">
        <v>243</v>
      </c>
      <c r="D1942" s="10">
        <v>0</v>
      </c>
    </row>
    <row r="1943" spans="1:4" x14ac:dyDescent="0.25">
      <c r="A1943" s="5">
        <v>2011</v>
      </c>
      <c r="B1943" s="10" t="s">
        <v>255</v>
      </c>
      <c r="C1943" s="10" t="s">
        <v>243</v>
      </c>
      <c r="D1943" s="10">
        <v>0</v>
      </c>
    </row>
    <row r="1944" spans="1:4" x14ac:dyDescent="0.25">
      <c r="A1944" s="5">
        <v>2011</v>
      </c>
      <c r="B1944" s="10" t="s">
        <v>256</v>
      </c>
      <c r="C1944" s="10" t="s">
        <v>243</v>
      </c>
      <c r="D1944" s="10">
        <v>0</v>
      </c>
    </row>
    <row r="1945" spans="1:4" x14ac:dyDescent="0.25">
      <c r="A1945" s="5">
        <v>2011</v>
      </c>
      <c r="B1945" s="10" t="s">
        <v>257</v>
      </c>
      <c r="C1945" s="10" t="s">
        <v>243</v>
      </c>
      <c r="D1945" s="10">
        <v>0</v>
      </c>
    </row>
    <row r="1946" spans="1:4" x14ac:dyDescent="0.25">
      <c r="A1946" s="5">
        <v>2011</v>
      </c>
      <c r="B1946" s="10" t="s">
        <v>258</v>
      </c>
      <c r="C1946" s="10" t="s">
        <v>243</v>
      </c>
      <c r="D1946" s="10">
        <v>0</v>
      </c>
    </row>
    <row r="1947" spans="1:4" x14ac:dyDescent="0.25">
      <c r="A1947" s="5">
        <v>2011</v>
      </c>
      <c r="B1947" s="10" t="s">
        <v>259</v>
      </c>
      <c r="C1947" s="10" t="s">
        <v>243</v>
      </c>
      <c r="D1947" s="10">
        <v>0</v>
      </c>
    </row>
    <row r="1948" spans="1:4" x14ac:dyDescent="0.25">
      <c r="A1948" s="5">
        <v>2012</v>
      </c>
      <c r="B1948" s="10" t="s">
        <v>248</v>
      </c>
      <c r="C1948" s="10" t="s">
        <v>236</v>
      </c>
      <c r="D1948" s="10">
        <v>0</v>
      </c>
    </row>
    <row r="1949" spans="1:4" x14ac:dyDescent="0.25">
      <c r="A1949" s="5">
        <v>2012</v>
      </c>
      <c r="B1949" s="10" t="s">
        <v>249</v>
      </c>
      <c r="C1949" s="10" t="s">
        <v>236</v>
      </c>
      <c r="D1949" s="10">
        <v>0</v>
      </c>
    </row>
    <row r="1950" spans="1:4" x14ac:dyDescent="0.25">
      <c r="A1950" s="5">
        <v>2012</v>
      </c>
      <c r="B1950" s="10" t="s">
        <v>250</v>
      </c>
      <c r="C1950" s="10" t="s">
        <v>236</v>
      </c>
      <c r="D1950" s="10">
        <v>0</v>
      </c>
    </row>
    <row r="1951" spans="1:4" x14ac:dyDescent="0.25">
      <c r="A1951" s="5">
        <v>2012</v>
      </c>
      <c r="B1951" s="10" t="s">
        <v>251</v>
      </c>
      <c r="C1951" s="10" t="s">
        <v>236</v>
      </c>
      <c r="D1951" s="10">
        <v>0</v>
      </c>
    </row>
    <row r="1952" spans="1:4" x14ac:dyDescent="0.25">
      <c r="A1952" s="5">
        <v>2012</v>
      </c>
      <c r="B1952" s="10" t="s">
        <v>252</v>
      </c>
      <c r="C1952" s="10" t="s">
        <v>236</v>
      </c>
      <c r="D1952" s="10">
        <v>0</v>
      </c>
    </row>
    <row r="1953" spans="1:4" x14ac:dyDescent="0.25">
      <c r="A1953" s="5">
        <v>2012</v>
      </c>
      <c r="B1953" s="10" t="s">
        <v>253</v>
      </c>
      <c r="C1953" s="10" t="s">
        <v>236</v>
      </c>
      <c r="D1953" s="10">
        <v>0</v>
      </c>
    </row>
    <row r="1954" spans="1:4" x14ac:dyDescent="0.25">
      <c r="A1954" s="5">
        <v>2012</v>
      </c>
      <c r="B1954" s="10" t="s">
        <v>254</v>
      </c>
      <c r="C1954" s="10" t="s">
        <v>236</v>
      </c>
      <c r="D1954" s="10">
        <v>0</v>
      </c>
    </row>
    <row r="1955" spans="1:4" x14ac:dyDescent="0.25">
      <c r="A1955" s="5">
        <v>2012</v>
      </c>
      <c r="B1955" s="10" t="s">
        <v>255</v>
      </c>
      <c r="C1955" s="10" t="s">
        <v>236</v>
      </c>
      <c r="D1955" s="10">
        <v>0</v>
      </c>
    </row>
    <row r="1956" spans="1:4" x14ac:dyDescent="0.25">
      <c r="A1956" s="5">
        <v>2012</v>
      </c>
      <c r="B1956" s="10" t="s">
        <v>256</v>
      </c>
      <c r="C1956" s="10" t="s">
        <v>236</v>
      </c>
      <c r="D1956" s="10">
        <v>0</v>
      </c>
    </row>
    <row r="1957" spans="1:4" x14ac:dyDescent="0.25">
      <c r="A1957" s="5">
        <v>2012</v>
      </c>
      <c r="B1957" s="10" t="s">
        <v>257</v>
      </c>
      <c r="C1957" s="10" t="s">
        <v>236</v>
      </c>
      <c r="D1957" s="10">
        <v>0</v>
      </c>
    </row>
    <row r="1958" spans="1:4" x14ac:dyDescent="0.25">
      <c r="A1958" s="5">
        <v>2012</v>
      </c>
      <c r="B1958" s="10" t="s">
        <v>258</v>
      </c>
      <c r="C1958" s="10" t="s">
        <v>236</v>
      </c>
      <c r="D1958" s="10">
        <v>0</v>
      </c>
    </row>
    <row r="1959" spans="1:4" x14ac:dyDescent="0.25">
      <c r="A1959" s="5">
        <v>2012</v>
      </c>
      <c r="B1959" s="10" t="s">
        <v>259</v>
      </c>
      <c r="C1959" s="10" t="s">
        <v>236</v>
      </c>
      <c r="D1959" s="10">
        <v>0</v>
      </c>
    </row>
    <row r="1960" spans="1:4" x14ac:dyDescent="0.25">
      <c r="A1960" s="5">
        <v>2012</v>
      </c>
      <c r="B1960" s="10" t="s">
        <v>248</v>
      </c>
      <c r="C1960" s="10" t="s">
        <v>237</v>
      </c>
      <c r="D1960" s="10">
        <v>225000</v>
      </c>
    </row>
    <row r="1961" spans="1:4" x14ac:dyDescent="0.25">
      <c r="A1961" s="5">
        <v>2012</v>
      </c>
      <c r="B1961" s="10" t="s">
        <v>249</v>
      </c>
      <c r="C1961" s="10" t="s">
        <v>237</v>
      </c>
      <c r="D1961" s="10">
        <v>575000</v>
      </c>
    </row>
    <row r="1962" spans="1:4" x14ac:dyDescent="0.25">
      <c r="A1962" s="5">
        <v>2012</v>
      </c>
      <c r="B1962" s="10" t="s">
        <v>250</v>
      </c>
      <c r="C1962" s="10" t="s">
        <v>237</v>
      </c>
      <c r="D1962" s="10">
        <v>435000</v>
      </c>
    </row>
    <row r="1963" spans="1:4" x14ac:dyDescent="0.25">
      <c r="A1963" s="5">
        <v>2012</v>
      </c>
      <c r="B1963" s="10" t="s">
        <v>251</v>
      </c>
      <c r="C1963" s="10" t="s">
        <v>237</v>
      </c>
      <c r="D1963" s="10">
        <v>0</v>
      </c>
    </row>
    <row r="1964" spans="1:4" x14ac:dyDescent="0.25">
      <c r="A1964" s="5">
        <v>2012</v>
      </c>
      <c r="B1964" s="10" t="s">
        <v>252</v>
      </c>
      <c r="C1964" s="10" t="s">
        <v>237</v>
      </c>
      <c r="D1964" s="10">
        <v>390000</v>
      </c>
    </row>
    <row r="1965" spans="1:4" x14ac:dyDescent="0.25">
      <c r="A1965" s="5">
        <v>2012</v>
      </c>
      <c r="B1965" s="10" t="s">
        <v>253</v>
      </c>
      <c r="C1965" s="10" t="s">
        <v>237</v>
      </c>
      <c r="D1965" s="10">
        <v>0</v>
      </c>
    </row>
    <row r="1966" spans="1:4" x14ac:dyDescent="0.25">
      <c r="A1966" s="5">
        <v>2012</v>
      </c>
      <c r="B1966" s="10" t="s">
        <v>254</v>
      </c>
      <c r="C1966" s="10" t="s">
        <v>237</v>
      </c>
      <c r="D1966" s="10">
        <v>0</v>
      </c>
    </row>
    <row r="1967" spans="1:4" x14ac:dyDescent="0.25">
      <c r="A1967" s="5">
        <v>2012</v>
      </c>
      <c r="B1967" s="10" t="s">
        <v>255</v>
      </c>
      <c r="C1967" s="10" t="s">
        <v>237</v>
      </c>
      <c r="D1967" s="10">
        <v>0</v>
      </c>
    </row>
    <row r="1968" spans="1:4" x14ac:dyDescent="0.25">
      <c r="A1968" s="5">
        <v>2012</v>
      </c>
      <c r="B1968" s="10" t="s">
        <v>256</v>
      </c>
      <c r="C1968" s="10" t="s">
        <v>237</v>
      </c>
      <c r="D1968" s="10">
        <v>0</v>
      </c>
    </row>
    <row r="1969" spans="1:4" x14ac:dyDescent="0.25">
      <c r="A1969" s="5">
        <v>2012</v>
      </c>
      <c r="B1969" s="10" t="s">
        <v>257</v>
      </c>
      <c r="C1969" s="10" t="s">
        <v>237</v>
      </c>
      <c r="D1969" s="10">
        <v>125000</v>
      </c>
    </row>
    <row r="1970" spans="1:4" x14ac:dyDescent="0.25">
      <c r="A1970" s="5">
        <v>2012</v>
      </c>
      <c r="B1970" s="10" t="s">
        <v>258</v>
      </c>
      <c r="C1970" s="10" t="s">
        <v>237</v>
      </c>
      <c r="D1970" s="10">
        <v>0</v>
      </c>
    </row>
    <row r="1971" spans="1:4" x14ac:dyDescent="0.25">
      <c r="A1971" s="5">
        <v>2012</v>
      </c>
      <c r="B1971" s="10" t="s">
        <v>259</v>
      </c>
      <c r="C1971" s="10" t="s">
        <v>237</v>
      </c>
      <c r="D1971" s="10">
        <v>200000</v>
      </c>
    </row>
    <row r="1972" spans="1:4" x14ac:dyDescent="0.25">
      <c r="A1972" s="5">
        <v>2012</v>
      </c>
      <c r="B1972" s="10" t="s">
        <v>248</v>
      </c>
      <c r="C1972" s="10" t="s">
        <v>238</v>
      </c>
      <c r="D1972" s="10">
        <v>0</v>
      </c>
    </row>
    <row r="1973" spans="1:4" x14ac:dyDescent="0.25">
      <c r="A1973" s="5">
        <v>2012</v>
      </c>
      <c r="B1973" s="10" t="s">
        <v>249</v>
      </c>
      <c r="C1973" s="10" t="s">
        <v>238</v>
      </c>
      <c r="D1973" s="10">
        <v>0</v>
      </c>
    </row>
    <row r="1974" spans="1:4" x14ac:dyDescent="0.25">
      <c r="A1974" s="5">
        <v>2012</v>
      </c>
      <c r="B1974" s="10" t="s">
        <v>250</v>
      </c>
      <c r="C1974" s="10" t="s">
        <v>238</v>
      </c>
      <c r="D1974" s="10">
        <v>0</v>
      </c>
    </row>
    <row r="1975" spans="1:4" x14ac:dyDescent="0.25">
      <c r="A1975" s="5">
        <v>2012</v>
      </c>
      <c r="B1975" s="10" t="s">
        <v>251</v>
      </c>
      <c r="C1975" s="10" t="s">
        <v>238</v>
      </c>
      <c r="D1975" s="10">
        <v>0</v>
      </c>
    </row>
    <row r="1976" spans="1:4" x14ac:dyDescent="0.25">
      <c r="A1976" s="5">
        <v>2012</v>
      </c>
      <c r="B1976" s="10" t="s">
        <v>252</v>
      </c>
      <c r="C1976" s="10" t="s">
        <v>238</v>
      </c>
      <c r="D1976" s="10">
        <v>0</v>
      </c>
    </row>
    <row r="1977" spans="1:4" x14ac:dyDescent="0.25">
      <c r="A1977" s="5">
        <v>2012</v>
      </c>
      <c r="B1977" s="10" t="s">
        <v>253</v>
      </c>
      <c r="C1977" s="10" t="s">
        <v>238</v>
      </c>
      <c r="D1977" s="10">
        <v>0</v>
      </c>
    </row>
    <row r="1978" spans="1:4" x14ac:dyDescent="0.25">
      <c r="A1978" s="5">
        <v>2012</v>
      </c>
      <c r="B1978" s="10" t="s">
        <v>254</v>
      </c>
      <c r="C1978" s="10" t="s">
        <v>238</v>
      </c>
      <c r="D1978" s="10">
        <v>0</v>
      </c>
    </row>
    <row r="1979" spans="1:4" x14ac:dyDescent="0.25">
      <c r="A1979" s="5">
        <v>2012</v>
      </c>
      <c r="B1979" s="10" t="s">
        <v>255</v>
      </c>
      <c r="C1979" s="10" t="s">
        <v>238</v>
      </c>
      <c r="D1979" s="10">
        <v>0</v>
      </c>
    </row>
    <row r="1980" spans="1:4" x14ac:dyDescent="0.25">
      <c r="A1980" s="5">
        <v>2012</v>
      </c>
      <c r="B1980" s="10" t="s">
        <v>256</v>
      </c>
      <c r="C1980" s="10" t="s">
        <v>238</v>
      </c>
      <c r="D1980" s="10">
        <v>0</v>
      </c>
    </row>
    <row r="1981" spans="1:4" x14ac:dyDescent="0.25">
      <c r="A1981" s="5">
        <v>2012</v>
      </c>
      <c r="B1981" s="10" t="s">
        <v>257</v>
      </c>
      <c r="C1981" s="10" t="s">
        <v>238</v>
      </c>
      <c r="D1981" s="10">
        <v>0</v>
      </c>
    </row>
    <row r="1982" spans="1:4" x14ac:dyDescent="0.25">
      <c r="A1982" s="5">
        <v>2012</v>
      </c>
      <c r="B1982" s="10" t="s">
        <v>258</v>
      </c>
      <c r="C1982" s="10" t="s">
        <v>238</v>
      </c>
      <c r="D1982" s="10">
        <v>0</v>
      </c>
    </row>
    <row r="1983" spans="1:4" x14ac:dyDescent="0.25">
      <c r="A1983" s="5">
        <v>2012</v>
      </c>
      <c r="B1983" s="10" t="s">
        <v>259</v>
      </c>
      <c r="C1983" s="10" t="s">
        <v>238</v>
      </c>
      <c r="D1983" s="10">
        <v>0</v>
      </c>
    </row>
    <row r="1984" spans="1:4" x14ac:dyDescent="0.25">
      <c r="A1984" s="5">
        <v>2012</v>
      </c>
      <c r="B1984" s="10" t="s">
        <v>248</v>
      </c>
      <c r="C1984" s="10" t="s">
        <v>239</v>
      </c>
      <c r="D1984" s="10">
        <v>0</v>
      </c>
    </row>
    <row r="1985" spans="1:4" x14ac:dyDescent="0.25">
      <c r="A1985" s="5">
        <v>2012</v>
      </c>
      <c r="B1985" s="10" t="s">
        <v>249</v>
      </c>
      <c r="C1985" s="10" t="s">
        <v>239</v>
      </c>
      <c r="D1985" s="10">
        <v>0</v>
      </c>
    </row>
    <row r="1986" spans="1:4" x14ac:dyDescent="0.25">
      <c r="A1986" s="5">
        <v>2012</v>
      </c>
      <c r="B1986" s="10" t="s">
        <v>250</v>
      </c>
      <c r="C1986" s="10" t="s">
        <v>239</v>
      </c>
      <c r="D1986" s="10">
        <v>300000</v>
      </c>
    </row>
    <row r="1987" spans="1:4" x14ac:dyDescent="0.25">
      <c r="A1987" s="5">
        <v>2012</v>
      </c>
      <c r="B1987" s="10" t="s">
        <v>251</v>
      </c>
      <c r="C1987" s="10" t="s">
        <v>239</v>
      </c>
      <c r="D1987" s="10">
        <v>0</v>
      </c>
    </row>
    <row r="1988" spans="1:4" x14ac:dyDescent="0.25">
      <c r="A1988" s="5">
        <v>2012</v>
      </c>
      <c r="B1988" s="10" t="s">
        <v>252</v>
      </c>
      <c r="C1988" s="10" t="s">
        <v>239</v>
      </c>
      <c r="D1988" s="10">
        <v>0</v>
      </c>
    </row>
    <row r="1989" spans="1:4" x14ac:dyDescent="0.25">
      <c r="A1989" s="5">
        <v>2012</v>
      </c>
      <c r="B1989" s="10" t="s">
        <v>253</v>
      </c>
      <c r="C1989" s="10" t="s">
        <v>239</v>
      </c>
      <c r="D1989" s="10">
        <v>0</v>
      </c>
    </row>
    <row r="1990" spans="1:4" x14ac:dyDescent="0.25">
      <c r="A1990" s="5">
        <v>2012</v>
      </c>
      <c r="B1990" s="10" t="s">
        <v>254</v>
      </c>
      <c r="C1990" s="10" t="s">
        <v>239</v>
      </c>
      <c r="D1990" s="10">
        <v>0</v>
      </c>
    </row>
    <row r="1991" spans="1:4" x14ac:dyDescent="0.25">
      <c r="A1991" s="5">
        <v>2012</v>
      </c>
      <c r="B1991" s="10" t="s">
        <v>255</v>
      </c>
      <c r="C1991" s="10" t="s">
        <v>239</v>
      </c>
      <c r="D1991" s="10">
        <v>0</v>
      </c>
    </row>
    <row r="1992" spans="1:4" x14ac:dyDescent="0.25">
      <c r="A1992" s="5">
        <v>2012</v>
      </c>
      <c r="B1992" s="10" t="s">
        <v>256</v>
      </c>
      <c r="C1992" s="10" t="s">
        <v>239</v>
      </c>
      <c r="D1992" s="10">
        <v>0</v>
      </c>
    </row>
    <row r="1993" spans="1:4" x14ac:dyDescent="0.25">
      <c r="A1993" s="5">
        <v>2012</v>
      </c>
      <c r="B1993" s="10" t="s">
        <v>257</v>
      </c>
      <c r="C1993" s="10" t="s">
        <v>239</v>
      </c>
      <c r="D1993" s="10">
        <v>0</v>
      </c>
    </row>
    <row r="1994" spans="1:4" x14ac:dyDescent="0.25">
      <c r="A1994" s="5">
        <v>2012</v>
      </c>
      <c r="B1994" s="10" t="s">
        <v>258</v>
      </c>
      <c r="C1994" s="10" t="s">
        <v>239</v>
      </c>
      <c r="D1994" s="10">
        <v>0</v>
      </c>
    </row>
    <row r="1995" spans="1:4" x14ac:dyDescent="0.25">
      <c r="A1995" s="5">
        <v>2012</v>
      </c>
      <c r="B1995" s="10" t="s">
        <v>259</v>
      </c>
      <c r="C1995" s="10" t="s">
        <v>239</v>
      </c>
      <c r="D1995" s="10">
        <v>0</v>
      </c>
    </row>
    <row r="1996" spans="1:4" x14ac:dyDescent="0.25">
      <c r="A1996" s="5">
        <v>2012</v>
      </c>
      <c r="B1996" s="10" t="s">
        <v>248</v>
      </c>
      <c r="C1996" s="10" t="s">
        <v>240</v>
      </c>
      <c r="D1996" s="10">
        <v>1000000</v>
      </c>
    </row>
    <row r="1997" spans="1:4" x14ac:dyDescent="0.25">
      <c r="A1997" s="5">
        <v>2012</v>
      </c>
      <c r="B1997" s="10" t="s">
        <v>249</v>
      </c>
      <c r="C1997" s="10" t="s">
        <v>240</v>
      </c>
      <c r="D1997" s="10">
        <v>1160000</v>
      </c>
    </row>
    <row r="1998" spans="1:4" x14ac:dyDescent="0.25">
      <c r="A1998" s="5">
        <v>2012</v>
      </c>
      <c r="B1998" s="10" t="s">
        <v>250</v>
      </c>
      <c r="C1998" s="10" t="s">
        <v>240</v>
      </c>
      <c r="D1998" s="10">
        <v>1000000</v>
      </c>
    </row>
    <row r="1999" spans="1:4" x14ac:dyDescent="0.25">
      <c r="A1999" s="5">
        <v>2012</v>
      </c>
      <c r="B1999" s="10" t="s">
        <v>251</v>
      </c>
      <c r="C1999" s="10" t="s">
        <v>240</v>
      </c>
      <c r="D1999" s="10">
        <v>0</v>
      </c>
    </row>
    <row r="2000" spans="1:4" x14ac:dyDescent="0.25">
      <c r="A2000" s="5">
        <v>2012</v>
      </c>
      <c r="B2000" s="10" t="s">
        <v>252</v>
      </c>
      <c r="C2000" s="10" t="s">
        <v>240</v>
      </c>
      <c r="D2000" s="10">
        <v>500000</v>
      </c>
    </row>
    <row r="2001" spans="1:4" x14ac:dyDescent="0.25">
      <c r="A2001" s="5">
        <v>2012</v>
      </c>
      <c r="B2001" s="10" t="s">
        <v>253</v>
      </c>
      <c r="C2001" s="10" t="s">
        <v>240</v>
      </c>
      <c r="D2001" s="10">
        <v>1350000</v>
      </c>
    </row>
    <row r="2002" spans="1:4" x14ac:dyDescent="0.25">
      <c r="A2002" s="5">
        <v>2012</v>
      </c>
      <c r="B2002" s="10" t="s">
        <v>254</v>
      </c>
      <c r="C2002" s="10" t="s">
        <v>240</v>
      </c>
      <c r="D2002" s="10">
        <v>0</v>
      </c>
    </row>
    <row r="2003" spans="1:4" x14ac:dyDescent="0.25">
      <c r="A2003" s="5">
        <v>2012</v>
      </c>
      <c r="B2003" s="10" t="s">
        <v>255</v>
      </c>
      <c r="C2003" s="10" t="s">
        <v>240</v>
      </c>
      <c r="D2003" s="10">
        <v>1050000</v>
      </c>
    </row>
    <row r="2004" spans="1:4" x14ac:dyDescent="0.25">
      <c r="A2004" s="5">
        <v>2012</v>
      </c>
      <c r="B2004" s="10" t="s">
        <v>256</v>
      </c>
      <c r="C2004" s="10" t="s">
        <v>240</v>
      </c>
      <c r="D2004" s="10">
        <v>0</v>
      </c>
    </row>
    <row r="2005" spans="1:4" x14ac:dyDescent="0.25">
      <c r="A2005" s="5">
        <v>2012</v>
      </c>
      <c r="B2005" s="10" t="s">
        <v>257</v>
      </c>
      <c r="C2005" s="10" t="s">
        <v>240</v>
      </c>
      <c r="D2005" s="10">
        <v>462000</v>
      </c>
    </row>
    <row r="2006" spans="1:4" x14ac:dyDescent="0.25">
      <c r="A2006" s="5">
        <v>2012</v>
      </c>
      <c r="B2006" s="10" t="s">
        <v>258</v>
      </c>
      <c r="C2006" s="10" t="s">
        <v>240</v>
      </c>
      <c r="D2006" s="10">
        <v>750000</v>
      </c>
    </row>
    <row r="2007" spans="1:4" x14ac:dyDescent="0.25">
      <c r="A2007" s="5">
        <v>2012</v>
      </c>
      <c r="B2007" s="10" t="s">
        <v>259</v>
      </c>
      <c r="C2007" s="10" t="s">
        <v>240</v>
      </c>
      <c r="D2007" s="10">
        <v>1060000</v>
      </c>
    </row>
    <row r="2008" spans="1:4" x14ac:dyDescent="0.25">
      <c r="A2008" s="5">
        <v>2012</v>
      </c>
      <c r="B2008" s="10" t="s">
        <v>248</v>
      </c>
      <c r="C2008" s="10" t="s">
        <v>241</v>
      </c>
      <c r="D2008" s="10">
        <v>120000</v>
      </c>
    </row>
    <row r="2009" spans="1:4" x14ac:dyDescent="0.25">
      <c r="A2009" s="5">
        <v>2012</v>
      </c>
      <c r="B2009" s="10" t="s">
        <v>249</v>
      </c>
      <c r="C2009" s="10" t="s">
        <v>241</v>
      </c>
      <c r="D2009" s="10">
        <v>180000</v>
      </c>
    </row>
    <row r="2010" spans="1:4" x14ac:dyDescent="0.25">
      <c r="A2010" s="5">
        <v>2012</v>
      </c>
      <c r="B2010" s="10" t="s">
        <v>250</v>
      </c>
      <c r="C2010" s="10" t="s">
        <v>241</v>
      </c>
      <c r="D2010" s="10">
        <v>0</v>
      </c>
    </row>
    <row r="2011" spans="1:4" x14ac:dyDescent="0.25">
      <c r="A2011" s="5">
        <v>2012</v>
      </c>
      <c r="B2011" s="10" t="s">
        <v>251</v>
      </c>
      <c r="C2011" s="10" t="s">
        <v>241</v>
      </c>
      <c r="D2011" s="10">
        <v>0</v>
      </c>
    </row>
    <row r="2012" spans="1:4" x14ac:dyDescent="0.25">
      <c r="A2012" s="5">
        <v>2012</v>
      </c>
      <c r="B2012" s="10" t="s">
        <v>252</v>
      </c>
      <c r="C2012" s="10" t="s">
        <v>241</v>
      </c>
      <c r="D2012" s="10">
        <v>0</v>
      </c>
    </row>
    <row r="2013" spans="1:4" x14ac:dyDescent="0.25">
      <c r="A2013" s="5">
        <v>2012</v>
      </c>
      <c r="B2013" s="10" t="s">
        <v>253</v>
      </c>
      <c r="C2013" s="10" t="s">
        <v>241</v>
      </c>
      <c r="D2013" s="10">
        <v>0</v>
      </c>
    </row>
    <row r="2014" spans="1:4" x14ac:dyDescent="0.25">
      <c r="A2014" s="5">
        <v>2012</v>
      </c>
      <c r="B2014" s="10" t="s">
        <v>254</v>
      </c>
      <c r="C2014" s="10" t="s">
        <v>241</v>
      </c>
      <c r="D2014" s="10">
        <v>0</v>
      </c>
    </row>
    <row r="2015" spans="1:4" x14ac:dyDescent="0.25">
      <c r="A2015" s="5">
        <v>2012</v>
      </c>
      <c r="B2015" s="10" t="s">
        <v>255</v>
      </c>
      <c r="C2015" s="10" t="s">
        <v>241</v>
      </c>
      <c r="D2015" s="10">
        <v>0</v>
      </c>
    </row>
    <row r="2016" spans="1:4" x14ac:dyDescent="0.25">
      <c r="A2016" s="5">
        <v>2012</v>
      </c>
      <c r="B2016" s="10" t="s">
        <v>256</v>
      </c>
      <c r="C2016" s="10" t="s">
        <v>241</v>
      </c>
      <c r="D2016" s="10">
        <v>0</v>
      </c>
    </row>
    <row r="2017" spans="1:4" x14ac:dyDescent="0.25">
      <c r="A2017" s="5">
        <v>2012</v>
      </c>
      <c r="B2017" s="10" t="s">
        <v>257</v>
      </c>
      <c r="C2017" s="10" t="s">
        <v>241</v>
      </c>
      <c r="D2017" s="10">
        <v>0</v>
      </c>
    </row>
    <row r="2018" spans="1:4" x14ac:dyDescent="0.25">
      <c r="A2018" s="5">
        <v>2012</v>
      </c>
      <c r="B2018" s="10" t="s">
        <v>258</v>
      </c>
      <c r="C2018" s="10" t="s">
        <v>241</v>
      </c>
      <c r="D2018" s="10">
        <v>0</v>
      </c>
    </row>
    <row r="2019" spans="1:4" x14ac:dyDescent="0.25">
      <c r="A2019" s="5">
        <v>2012</v>
      </c>
      <c r="B2019" s="10" t="s">
        <v>259</v>
      </c>
      <c r="C2019" s="10" t="s">
        <v>241</v>
      </c>
      <c r="D2019" s="10">
        <v>0</v>
      </c>
    </row>
    <row r="2020" spans="1:4" x14ac:dyDescent="0.25">
      <c r="A2020" s="5">
        <v>2012</v>
      </c>
      <c r="B2020" s="10" t="s">
        <v>248</v>
      </c>
      <c r="C2020" s="10" t="s">
        <v>260</v>
      </c>
      <c r="D2020" s="10">
        <v>0</v>
      </c>
    </row>
    <row r="2021" spans="1:4" x14ac:dyDescent="0.25">
      <c r="A2021" s="5">
        <v>2012</v>
      </c>
      <c r="B2021" s="10" t="s">
        <v>249</v>
      </c>
      <c r="C2021" s="10" t="s">
        <v>260</v>
      </c>
      <c r="D2021" s="10">
        <v>0</v>
      </c>
    </row>
    <row r="2022" spans="1:4" x14ac:dyDescent="0.25">
      <c r="A2022" s="5">
        <v>2012</v>
      </c>
      <c r="B2022" s="10" t="s">
        <v>250</v>
      </c>
      <c r="C2022" s="10" t="s">
        <v>260</v>
      </c>
      <c r="D2022" s="10">
        <v>0</v>
      </c>
    </row>
    <row r="2023" spans="1:4" x14ac:dyDescent="0.25">
      <c r="A2023" s="5">
        <v>2012</v>
      </c>
      <c r="B2023" s="10" t="s">
        <v>251</v>
      </c>
      <c r="C2023" s="10" t="s">
        <v>260</v>
      </c>
      <c r="D2023" s="10">
        <v>0</v>
      </c>
    </row>
    <row r="2024" spans="1:4" x14ac:dyDescent="0.25">
      <c r="A2024" s="5">
        <v>2012</v>
      </c>
      <c r="B2024" s="10" t="s">
        <v>252</v>
      </c>
      <c r="C2024" s="10" t="s">
        <v>260</v>
      </c>
      <c r="D2024" s="10">
        <v>0</v>
      </c>
    </row>
    <row r="2025" spans="1:4" x14ac:dyDescent="0.25">
      <c r="A2025" s="5">
        <v>2012</v>
      </c>
      <c r="B2025" s="10" t="s">
        <v>253</v>
      </c>
      <c r="C2025" s="10" t="s">
        <v>260</v>
      </c>
      <c r="D2025" s="10">
        <v>0</v>
      </c>
    </row>
    <row r="2026" spans="1:4" x14ac:dyDescent="0.25">
      <c r="A2026" s="5">
        <v>2012</v>
      </c>
      <c r="B2026" s="10" t="s">
        <v>254</v>
      </c>
      <c r="C2026" s="10" t="s">
        <v>260</v>
      </c>
      <c r="D2026" s="10">
        <v>0</v>
      </c>
    </row>
    <row r="2027" spans="1:4" x14ac:dyDescent="0.25">
      <c r="A2027" s="5">
        <v>2012</v>
      </c>
      <c r="B2027" s="10" t="s">
        <v>255</v>
      </c>
      <c r="C2027" s="10" t="s">
        <v>260</v>
      </c>
      <c r="D2027" s="10">
        <v>0</v>
      </c>
    </row>
    <row r="2028" spans="1:4" x14ac:dyDescent="0.25">
      <c r="A2028" s="5">
        <v>2012</v>
      </c>
      <c r="B2028" s="10" t="s">
        <v>256</v>
      </c>
      <c r="C2028" s="10" t="s">
        <v>260</v>
      </c>
      <c r="D2028" s="10">
        <v>0</v>
      </c>
    </row>
    <row r="2029" spans="1:4" x14ac:dyDescent="0.25">
      <c r="A2029" s="5">
        <v>2012</v>
      </c>
      <c r="B2029" s="10" t="s">
        <v>257</v>
      </c>
      <c r="C2029" s="10" t="s">
        <v>260</v>
      </c>
      <c r="D2029" s="10">
        <v>0</v>
      </c>
    </row>
    <row r="2030" spans="1:4" x14ac:dyDescent="0.25">
      <c r="A2030" s="5">
        <v>2012</v>
      </c>
      <c r="B2030" s="10" t="s">
        <v>258</v>
      </c>
      <c r="C2030" s="10" t="s">
        <v>260</v>
      </c>
      <c r="D2030" s="10">
        <v>0</v>
      </c>
    </row>
    <row r="2031" spans="1:4" x14ac:dyDescent="0.25">
      <c r="A2031" s="5">
        <v>2012</v>
      </c>
      <c r="B2031" s="10" t="s">
        <v>259</v>
      </c>
      <c r="C2031" s="10" t="s">
        <v>260</v>
      </c>
      <c r="D2031" s="10">
        <v>0</v>
      </c>
    </row>
    <row r="2032" spans="1:4" x14ac:dyDescent="0.25">
      <c r="A2032" s="5">
        <v>2012</v>
      </c>
      <c r="B2032" s="10" t="s">
        <v>248</v>
      </c>
      <c r="C2032" s="10" t="s">
        <v>244</v>
      </c>
      <c r="D2032" s="10">
        <v>0</v>
      </c>
    </row>
    <row r="2033" spans="1:4" x14ac:dyDescent="0.25">
      <c r="A2033" s="5">
        <v>2012</v>
      </c>
      <c r="B2033" s="10" t="s">
        <v>249</v>
      </c>
      <c r="C2033" s="10" t="s">
        <v>244</v>
      </c>
      <c r="D2033" s="10">
        <v>0</v>
      </c>
    </row>
    <row r="2034" spans="1:4" x14ac:dyDescent="0.25">
      <c r="A2034" s="5">
        <v>2012</v>
      </c>
      <c r="B2034" s="10" t="s">
        <v>250</v>
      </c>
      <c r="C2034" s="10" t="s">
        <v>244</v>
      </c>
      <c r="D2034" s="10">
        <v>0</v>
      </c>
    </row>
    <row r="2035" spans="1:4" x14ac:dyDescent="0.25">
      <c r="A2035" s="5">
        <v>2012</v>
      </c>
      <c r="B2035" s="10" t="s">
        <v>251</v>
      </c>
      <c r="C2035" s="10" t="s">
        <v>244</v>
      </c>
      <c r="D2035" s="10">
        <v>0</v>
      </c>
    </row>
    <row r="2036" spans="1:4" x14ac:dyDescent="0.25">
      <c r="A2036" s="5">
        <v>2012</v>
      </c>
      <c r="B2036" s="10" t="s">
        <v>252</v>
      </c>
      <c r="C2036" s="10" t="s">
        <v>244</v>
      </c>
      <c r="D2036" s="10">
        <v>0</v>
      </c>
    </row>
    <row r="2037" spans="1:4" x14ac:dyDescent="0.25">
      <c r="A2037" s="5">
        <v>2012</v>
      </c>
      <c r="B2037" s="10" t="s">
        <v>253</v>
      </c>
      <c r="C2037" s="10" t="s">
        <v>244</v>
      </c>
      <c r="D2037" s="10">
        <v>800000</v>
      </c>
    </row>
    <row r="2038" spans="1:4" x14ac:dyDescent="0.25">
      <c r="A2038" s="5">
        <v>2012</v>
      </c>
      <c r="B2038" s="10" t="s">
        <v>254</v>
      </c>
      <c r="C2038" s="10" t="s">
        <v>244</v>
      </c>
      <c r="D2038" s="10">
        <v>200000</v>
      </c>
    </row>
    <row r="2039" spans="1:4" x14ac:dyDescent="0.25">
      <c r="A2039" s="5">
        <v>2012</v>
      </c>
      <c r="B2039" s="10" t="s">
        <v>255</v>
      </c>
      <c r="C2039" s="10" t="s">
        <v>244</v>
      </c>
      <c r="D2039" s="10">
        <v>200000</v>
      </c>
    </row>
    <row r="2040" spans="1:4" x14ac:dyDescent="0.25">
      <c r="A2040" s="5">
        <v>2012</v>
      </c>
      <c r="B2040" s="10" t="s">
        <v>256</v>
      </c>
      <c r="C2040" s="10" t="s">
        <v>244</v>
      </c>
      <c r="D2040" s="10">
        <v>600000</v>
      </c>
    </row>
    <row r="2041" spans="1:4" x14ac:dyDescent="0.25">
      <c r="A2041" s="5">
        <v>2012</v>
      </c>
      <c r="B2041" s="10" t="s">
        <v>257</v>
      </c>
      <c r="C2041" s="10" t="s">
        <v>244</v>
      </c>
      <c r="D2041" s="10">
        <v>0</v>
      </c>
    </row>
    <row r="2042" spans="1:4" x14ac:dyDescent="0.25">
      <c r="A2042" s="5">
        <v>2012</v>
      </c>
      <c r="B2042" s="10" t="s">
        <v>258</v>
      </c>
      <c r="C2042" s="10" t="s">
        <v>244</v>
      </c>
      <c r="D2042" s="10">
        <v>0</v>
      </c>
    </row>
    <row r="2043" spans="1:4" x14ac:dyDescent="0.25">
      <c r="A2043" s="5">
        <v>2012</v>
      </c>
      <c r="B2043" s="10" t="s">
        <v>259</v>
      </c>
      <c r="C2043" s="10" t="s">
        <v>244</v>
      </c>
      <c r="D2043" s="10">
        <v>0</v>
      </c>
    </row>
    <row r="2044" spans="1:4" x14ac:dyDescent="0.25">
      <c r="A2044" s="5">
        <v>2012</v>
      </c>
      <c r="B2044" s="10" t="s">
        <v>248</v>
      </c>
      <c r="C2044" s="10" t="s">
        <v>243</v>
      </c>
      <c r="D2044" s="10">
        <v>0</v>
      </c>
    </row>
    <row r="2045" spans="1:4" x14ac:dyDescent="0.25">
      <c r="A2045" s="5">
        <v>2012</v>
      </c>
      <c r="B2045" s="10" t="s">
        <v>249</v>
      </c>
      <c r="C2045" s="10" t="s">
        <v>243</v>
      </c>
      <c r="D2045" s="10">
        <v>0</v>
      </c>
    </row>
    <row r="2046" spans="1:4" x14ac:dyDescent="0.25">
      <c r="A2046" s="5">
        <v>2012</v>
      </c>
      <c r="B2046" s="10" t="s">
        <v>250</v>
      </c>
      <c r="C2046" s="10" t="s">
        <v>243</v>
      </c>
      <c r="D2046" s="10">
        <v>0</v>
      </c>
    </row>
    <row r="2047" spans="1:4" x14ac:dyDescent="0.25">
      <c r="A2047" s="5">
        <v>2012</v>
      </c>
      <c r="B2047" s="10" t="s">
        <v>251</v>
      </c>
      <c r="C2047" s="10" t="s">
        <v>243</v>
      </c>
      <c r="D2047" s="10">
        <v>0</v>
      </c>
    </row>
    <row r="2048" spans="1:4" x14ac:dyDescent="0.25">
      <c r="A2048" s="5">
        <v>2012</v>
      </c>
      <c r="B2048" s="10" t="s">
        <v>252</v>
      </c>
      <c r="C2048" s="10" t="s">
        <v>243</v>
      </c>
      <c r="D2048" s="10">
        <v>0</v>
      </c>
    </row>
    <row r="2049" spans="1:4" x14ac:dyDescent="0.25">
      <c r="A2049" s="5">
        <v>2012</v>
      </c>
      <c r="B2049" s="10" t="s">
        <v>253</v>
      </c>
      <c r="C2049" s="10" t="s">
        <v>243</v>
      </c>
      <c r="D2049" s="10">
        <v>0</v>
      </c>
    </row>
    <row r="2050" spans="1:4" x14ac:dyDescent="0.25">
      <c r="A2050" s="5">
        <v>2012</v>
      </c>
      <c r="B2050" s="10" t="s">
        <v>254</v>
      </c>
      <c r="C2050" s="10" t="s">
        <v>243</v>
      </c>
      <c r="D2050" s="10">
        <v>0</v>
      </c>
    </row>
    <row r="2051" spans="1:4" x14ac:dyDescent="0.25">
      <c r="A2051" s="5">
        <v>2012</v>
      </c>
      <c r="B2051" s="10" t="s">
        <v>255</v>
      </c>
      <c r="C2051" s="10" t="s">
        <v>243</v>
      </c>
      <c r="D2051" s="10">
        <v>0</v>
      </c>
    </row>
    <row r="2052" spans="1:4" x14ac:dyDescent="0.25">
      <c r="A2052" s="5">
        <v>2012</v>
      </c>
      <c r="B2052" s="10" t="s">
        <v>256</v>
      </c>
      <c r="C2052" s="10" t="s">
        <v>243</v>
      </c>
      <c r="D2052" s="10">
        <v>0</v>
      </c>
    </row>
    <row r="2053" spans="1:4" x14ac:dyDescent="0.25">
      <c r="A2053" s="5">
        <v>2012</v>
      </c>
      <c r="B2053" s="10" t="s">
        <v>257</v>
      </c>
      <c r="C2053" s="10" t="s">
        <v>243</v>
      </c>
      <c r="D2053" s="10">
        <v>0</v>
      </c>
    </row>
    <row r="2054" spans="1:4" x14ac:dyDescent="0.25">
      <c r="A2054" s="5">
        <v>2012</v>
      </c>
      <c r="B2054" s="10" t="s">
        <v>258</v>
      </c>
      <c r="C2054" s="10" t="s">
        <v>243</v>
      </c>
      <c r="D2054" s="10">
        <v>0</v>
      </c>
    </row>
    <row r="2055" spans="1:4" x14ac:dyDescent="0.25">
      <c r="A2055" s="5">
        <v>2012</v>
      </c>
      <c r="B2055" s="10" t="s">
        <v>259</v>
      </c>
      <c r="C2055" s="10" t="s">
        <v>243</v>
      </c>
      <c r="D2055" s="10">
        <v>0</v>
      </c>
    </row>
    <row r="2056" spans="1:4" x14ac:dyDescent="0.25">
      <c r="A2056" s="5">
        <v>2013</v>
      </c>
      <c r="B2056" s="10" t="s">
        <v>248</v>
      </c>
      <c r="C2056" s="10" t="s">
        <v>236</v>
      </c>
      <c r="D2056" s="10">
        <v>0</v>
      </c>
    </row>
    <row r="2057" spans="1:4" x14ac:dyDescent="0.25">
      <c r="A2057" s="5">
        <v>2013</v>
      </c>
      <c r="B2057" s="10" t="s">
        <v>249</v>
      </c>
      <c r="C2057" s="10" t="s">
        <v>236</v>
      </c>
      <c r="D2057" s="10">
        <v>0</v>
      </c>
    </row>
    <row r="2058" spans="1:4" x14ac:dyDescent="0.25">
      <c r="A2058" s="5">
        <v>2013</v>
      </c>
      <c r="B2058" s="10" t="s">
        <v>250</v>
      </c>
      <c r="C2058" s="10" t="s">
        <v>236</v>
      </c>
      <c r="D2058" s="10">
        <v>0</v>
      </c>
    </row>
    <row r="2059" spans="1:4" x14ac:dyDescent="0.25">
      <c r="A2059" s="5">
        <v>2013</v>
      </c>
      <c r="B2059" s="10" t="s">
        <v>251</v>
      </c>
      <c r="C2059" s="10" t="s">
        <v>236</v>
      </c>
      <c r="D2059" s="10">
        <v>0</v>
      </c>
    </row>
    <row r="2060" spans="1:4" x14ac:dyDescent="0.25">
      <c r="A2060" s="5">
        <v>2013</v>
      </c>
      <c r="B2060" s="10" t="s">
        <v>252</v>
      </c>
      <c r="C2060" s="10" t="s">
        <v>236</v>
      </c>
      <c r="D2060" s="10">
        <v>0</v>
      </c>
    </row>
    <row r="2061" spans="1:4" x14ac:dyDescent="0.25">
      <c r="A2061" s="5">
        <v>2013</v>
      </c>
      <c r="B2061" s="10" t="s">
        <v>253</v>
      </c>
      <c r="C2061" s="10" t="s">
        <v>236</v>
      </c>
      <c r="D2061" s="10">
        <v>0</v>
      </c>
    </row>
    <row r="2062" spans="1:4" x14ac:dyDescent="0.25">
      <c r="A2062" s="5">
        <v>2013</v>
      </c>
      <c r="B2062" s="10" t="s">
        <v>254</v>
      </c>
      <c r="C2062" s="10" t="s">
        <v>236</v>
      </c>
      <c r="D2062" s="10">
        <v>0</v>
      </c>
    </row>
    <row r="2063" spans="1:4" x14ac:dyDescent="0.25">
      <c r="A2063" s="5">
        <v>2013</v>
      </c>
      <c r="B2063" s="10" t="s">
        <v>255</v>
      </c>
      <c r="C2063" s="10" t="s">
        <v>236</v>
      </c>
      <c r="D2063" s="10">
        <v>0</v>
      </c>
    </row>
    <row r="2064" spans="1:4" x14ac:dyDescent="0.25">
      <c r="A2064" s="5">
        <v>2013</v>
      </c>
      <c r="B2064" s="10" t="s">
        <v>256</v>
      </c>
      <c r="C2064" s="10" t="s">
        <v>236</v>
      </c>
      <c r="D2064" s="10">
        <v>0</v>
      </c>
    </row>
    <row r="2065" spans="1:4" x14ac:dyDescent="0.25">
      <c r="A2065" s="5">
        <v>2013</v>
      </c>
      <c r="B2065" s="10" t="s">
        <v>257</v>
      </c>
      <c r="C2065" s="10" t="s">
        <v>236</v>
      </c>
      <c r="D2065" s="10">
        <v>0</v>
      </c>
    </row>
    <row r="2066" spans="1:4" x14ac:dyDescent="0.25">
      <c r="A2066" s="5">
        <v>2013</v>
      </c>
      <c r="B2066" s="10" t="s">
        <v>258</v>
      </c>
      <c r="C2066" s="10" t="s">
        <v>236</v>
      </c>
      <c r="D2066" s="10">
        <v>0</v>
      </c>
    </row>
    <row r="2067" spans="1:4" x14ac:dyDescent="0.25">
      <c r="A2067" s="5">
        <v>2013</v>
      </c>
      <c r="B2067" s="10" t="s">
        <v>259</v>
      </c>
      <c r="C2067" s="10" t="s">
        <v>236</v>
      </c>
      <c r="D2067" s="10">
        <v>0</v>
      </c>
    </row>
    <row r="2068" spans="1:4" x14ac:dyDescent="0.25">
      <c r="A2068" s="5">
        <v>2013</v>
      </c>
      <c r="B2068" s="10" t="s">
        <v>248</v>
      </c>
      <c r="C2068" s="10" t="s">
        <v>237</v>
      </c>
      <c r="D2068" s="10">
        <v>0</v>
      </c>
    </row>
    <row r="2069" spans="1:4" x14ac:dyDescent="0.25">
      <c r="A2069" s="5">
        <v>2013</v>
      </c>
      <c r="B2069" s="10" t="s">
        <v>249</v>
      </c>
      <c r="C2069" s="10" t="s">
        <v>237</v>
      </c>
      <c r="D2069" s="10">
        <v>300000</v>
      </c>
    </row>
    <row r="2070" spans="1:4" x14ac:dyDescent="0.25">
      <c r="A2070" s="5">
        <v>2013</v>
      </c>
      <c r="B2070" s="10" t="s">
        <v>250</v>
      </c>
      <c r="C2070" s="10" t="s">
        <v>237</v>
      </c>
      <c r="D2070" s="10">
        <v>150000</v>
      </c>
    </row>
    <row r="2071" spans="1:4" x14ac:dyDescent="0.25">
      <c r="A2071" s="5">
        <v>2013</v>
      </c>
      <c r="B2071" s="10" t="s">
        <v>251</v>
      </c>
      <c r="C2071" s="10" t="s">
        <v>237</v>
      </c>
      <c r="D2071" s="10">
        <v>375000</v>
      </c>
    </row>
    <row r="2072" spans="1:4" x14ac:dyDescent="0.25">
      <c r="A2072" s="5">
        <v>2013</v>
      </c>
      <c r="B2072" s="10" t="s">
        <v>252</v>
      </c>
      <c r="C2072" s="10" t="s">
        <v>237</v>
      </c>
      <c r="D2072" s="10">
        <v>200000</v>
      </c>
    </row>
    <row r="2073" spans="1:4" x14ac:dyDescent="0.25">
      <c r="A2073" s="5">
        <v>2013</v>
      </c>
      <c r="B2073" s="10" t="s">
        <v>253</v>
      </c>
      <c r="C2073" s="10" t="s">
        <v>237</v>
      </c>
      <c r="D2073" s="10">
        <v>0</v>
      </c>
    </row>
    <row r="2074" spans="1:4" x14ac:dyDescent="0.25">
      <c r="A2074" s="5">
        <v>2013</v>
      </c>
      <c r="B2074" s="10" t="s">
        <v>254</v>
      </c>
      <c r="C2074" s="10" t="s">
        <v>237</v>
      </c>
      <c r="D2074" s="10">
        <v>0</v>
      </c>
    </row>
    <row r="2075" spans="1:4" x14ac:dyDescent="0.25">
      <c r="A2075" s="5">
        <v>2013</v>
      </c>
      <c r="B2075" s="10" t="s">
        <v>255</v>
      </c>
      <c r="C2075" s="10" t="s">
        <v>237</v>
      </c>
      <c r="D2075" s="10">
        <v>0</v>
      </c>
    </row>
    <row r="2076" spans="1:4" x14ac:dyDescent="0.25">
      <c r="A2076" s="5">
        <v>2013</v>
      </c>
      <c r="B2076" s="10" t="s">
        <v>256</v>
      </c>
      <c r="C2076" s="10" t="s">
        <v>237</v>
      </c>
      <c r="D2076" s="10">
        <v>0</v>
      </c>
    </row>
    <row r="2077" spans="1:4" x14ac:dyDescent="0.25">
      <c r="A2077" s="5">
        <v>2013</v>
      </c>
      <c r="B2077" s="10" t="s">
        <v>257</v>
      </c>
      <c r="C2077" s="10" t="s">
        <v>237</v>
      </c>
      <c r="D2077" s="10">
        <v>0</v>
      </c>
    </row>
    <row r="2078" spans="1:4" x14ac:dyDescent="0.25">
      <c r="A2078" s="5">
        <v>2013</v>
      </c>
      <c r="B2078" s="10" t="s">
        <v>258</v>
      </c>
      <c r="C2078" s="10" t="s">
        <v>237</v>
      </c>
      <c r="D2078" s="10">
        <v>235000</v>
      </c>
    </row>
    <row r="2079" spans="1:4" x14ac:dyDescent="0.25">
      <c r="A2079" s="5">
        <v>2013</v>
      </c>
      <c r="B2079" s="10" t="s">
        <v>259</v>
      </c>
      <c r="C2079" s="10" t="s">
        <v>237</v>
      </c>
      <c r="D2079" s="10">
        <v>55000</v>
      </c>
    </row>
    <row r="2080" spans="1:4" x14ac:dyDescent="0.25">
      <c r="A2080" s="5">
        <v>2013</v>
      </c>
      <c r="B2080" s="10" t="s">
        <v>248</v>
      </c>
      <c r="C2080" s="10" t="s">
        <v>238</v>
      </c>
      <c r="D2080" s="10">
        <v>0</v>
      </c>
    </row>
    <row r="2081" spans="1:4" x14ac:dyDescent="0.25">
      <c r="A2081" s="5">
        <v>2013</v>
      </c>
      <c r="B2081" s="10" t="s">
        <v>249</v>
      </c>
      <c r="C2081" s="10" t="s">
        <v>238</v>
      </c>
      <c r="D2081" s="10">
        <v>0</v>
      </c>
    </row>
    <row r="2082" spans="1:4" x14ac:dyDescent="0.25">
      <c r="A2082" s="5">
        <v>2013</v>
      </c>
      <c r="B2082" s="10" t="s">
        <v>250</v>
      </c>
      <c r="C2082" s="10" t="s">
        <v>238</v>
      </c>
      <c r="D2082" s="10">
        <v>0</v>
      </c>
    </row>
    <row r="2083" spans="1:4" x14ac:dyDescent="0.25">
      <c r="A2083" s="5">
        <v>2013</v>
      </c>
      <c r="B2083" s="10" t="s">
        <v>251</v>
      </c>
      <c r="C2083" s="10" t="s">
        <v>238</v>
      </c>
      <c r="D2083" s="10">
        <v>0</v>
      </c>
    </row>
    <row r="2084" spans="1:4" x14ac:dyDescent="0.25">
      <c r="A2084" s="5">
        <v>2013</v>
      </c>
      <c r="B2084" s="10" t="s">
        <v>252</v>
      </c>
      <c r="C2084" s="10" t="s">
        <v>238</v>
      </c>
      <c r="D2084" s="10">
        <v>0</v>
      </c>
    </row>
    <row r="2085" spans="1:4" x14ac:dyDescent="0.25">
      <c r="A2085" s="5">
        <v>2013</v>
      </c>
      <c r="B2085" s="10" t="s">
        <v>253</v>
      </c>
      <c r="C2085" s="10" t="s">
        <v>238</v>
      </c>
      <c r="D2085" s="10">
        <v>0</v>
      </c>
    </row>
    <row r="2086" spans="1:4" x14ac:dyDescent="0.25">
      <c r="A2086" s="5">
        <v>2013</v>
      </c>
      <c r="B2086" s="10" t="s">
        <v>254</v>
      </c>
      <c r="C2086" s="10" t="s">
        <v>238</v>
      </c>
      <c r="D2086" s="10">
        <v>0</v>
      </c>
    </row>
    <row r="2087" spans="1:4" x14ac:dyDescent="0.25">
      <c r="A2087" s="5">
        <v>2013</v>
      </c>
      <c r="B2087" s="10" t="s">
        <v>255</v>
      </c>
      <c r="C2087" s="10" t="s">
        <v>238</v>
      </c>
      <c r="D2087" s="10">
        <v>0</v>
      </c>
    </row>
    <row r="2088" spans="1:4" x14ac:dyDescent="0.25">
      <c r="A2088" s="5">
        <v>2013</v>
      </c>
      <c r="B2088" s="10" t="s">
        <v>256</v>
      </c>
      <c r="C2088" s="10" t="s">
        <v>238</v>
      </c>
      <c r="D2088" s="10">
        <v>0</v>
      </c>
    </row>
    <row r="2089" spans="1:4" x14ac:dyDescent="0.25">
      <c r="A2089" s="5">
        <v>2013</v>
      </c>
      <c r="B2089" s="10" t="s">
        <v>257</v>
      </c>
      <c r="C2089" s="10" t="s">
        <v>238</v>
      </c>
      <c r="D2089" s="10">
        <v>0</v>
      </c>
    </row>
    <row r="2090" spans="1:4" x14ac:dyDescent="0.25">
      <c r="A2090" s="5">
        <v>2013</v>
      </c>
      <c r="B2090" s="10" t="s">
        <v>258</v>
      </c>
      <c r="C2090" s="10" t="s">
        <v>238</v>
      </c>
      <c r="D2090" s="10">
        <v>0</v>
      </c>
    </row>
    <row r="2091" spans="1:4" x14ac:dyDescent="0.25">
      <c r="A2091" s="5">
        <v>2013</v>
      </c>
      <c r="B2091" s="10" t="s">
        <v>259</v>
      </c>
      <c r="C2091" s="10" t="s">
        <v>238</v>
      </c>
      <c r="D2091" s="10">
        <v>0</v>
      </c>
    </row>
    <row r="2092" spans="1:4" x14ac:dyDescent="0.25">
      <c r="A2092" s="5">
        <v>2013</v>
      </c>
      <c r="B2092" s="10" t="s">
        <v>248</v>
      </c>
      <c r="C2092" s="10" t="s">
        <v>239</v>
      </c>
      <c r="D2092" s="10">
        <v>525000</v>
      </c>
    </row>
    <row r="2093" spans="1:4" x14ac:dyDescent="0.25">
      <c r="A2093" s="5">
        <v>2013</v>
      </c>
      <c r="B2093" s="10" t="s">
        <v>249</v>
      </c>
      <c r="C2093" s="10" t="s">
        <v>239</v>
      </c>
      <c r="D2093" s="10">
        <v>0</v>
      </c>
    </row>
    <row r="2094" spans="1:4" x14ac:dyDescent="0.25">
      <c r="A2094" s="5">
        <v>2013</v>
      </c>
      <c r="B2094" s="10" t="s">
        <v>250</v>
      </c>
      <c r="C2094" s="10" t="s">
        <v>239</v>
      </c>
      <c r="D2094" s="10">
        <v>0</v>
      </c>
    </row>
    <row r="2095" spans="1:4" x14ac:dyDescent="0.25">
      <c r="A2095" s="5">
        <v>2013</v>
      </c>
      <c r="B2095" s="10" t="s">
        <v>251</v>
      </c>
      <c r="C2095" s="10" t="s">
        <v>239</v>
      </c>
      <c r="D2095" s="10">
        <v>275000</v>
      </c>
    </row>
    <row r="2096" spans="1:4" x14ac:dyDescent="0.25">
      <c r="A2096" s="5">
        <v>2013</v>
      </c>
      <c r="B2096" s="10" t="s">
        <v>252</v>
      </c>
      <c r="C2096" s="10" t="s">
        <v>239</v>
      </c>
      <c r="D2096" s="10">
        <v>0</v>
      </c>
    </row>
    <row r="2097" spans="1:4" x14ac:dyDescent="0.25">
      <c r="A2097" s="5">
        <v>2013</v>
      </c>
      <c r="B2097" s="10" t="s">
        <v>253</v>
      </c>
      <c r="C2097" s="10" t="s">
        <v>239</v>
      </c>
      <c r="D2097" s="10">
        <v>0</v>
      </c>
    </row>
    <row r="2098" spans="1:4" x14ac:dyDescent="0.25">
      <c r="A2098" s="5">
        <v>2013</v>
      </c>
      <c r="B2098" s="10" t="s">
        <v>254</v>
      </c>
      <c r="C2098" s="10" t="s">
        <v>239</v>
      </c>
      <c r="D2098" s="10">
        <v>0</v>
      </c>
    </row>
    <row r="2099" spans="1:4" x14ac:dyDescent="0.25">
      <c r="A2099" s="5">
        <v>2013</v>
      </c>
      <c r="B2099" s="10" t="s">
        <v>255</v>
      </c>
      <c r="C2099" s="10" t="s">
        <v>239</v>
      </c>
      <c r="D2099" s="10">
        <v>0</v>
      </c>
    </row>
    <row r="2100" spans="1:4" x14ac:dyDescent="0.25">
      <c r="A2100" s="5">
        <v>2013</v>
      </c>
      <c r="B2100" s="10" t="s">
        <v>256</v>
      </c>
      <c r="C2100" s="10" t="s">
        <v>239</v>
      </c>
      <c r="D2100" s="10">
        <v>0</v>
      </c>
    </row>
    <row r="2101" spans="1:4" x14ac:dyDescent="0.25">
      <c r="A2101" s="5">
        <v>2013</v>
      </c>
      <c r="B2101" s="10" t="s">
        <v>257</v>
      </c>
      <c r="C2101" s="10" t="s">
        <v>239</v>
      </c>
      <c r="D2101" s="10">
        <v>0</v>
      </c>
    </row>
    <row r="2102" spans="1:4" x14ac:dyDescent="0.25">
      <c r="A2102" s="5">
        <v>2013</v>
      </c>
      <c r="B2102" s="10" t="s">
        <v>258</v>
      </c>
      <c r="C2102" s="10" t="s">
        <v>239</v>
      </c>
      <c r="D2102" s="10">
        <v>0</v>
      </c>
    </row>
    <row r="2103" spans="1:4" x14ac:dyDescent="0.25">
      <c r="A2103" s="5">
        <v>2013</v>
      </c>
      <c r="B2103" s="10" t="s">
        <v>259</v>
      </c>
      <c r="C2103" s="10" t="s">
        <v>239</v>
      </c>
      <c r="D2103" s="10">
        <v>0</v>
      </c>
    </row>
    <row r="2104" spans="1:4" x14ac:dyDescent="0.25">
      <c r="A2104" s="5">
        <v>2013</v>
      </c>
      <c r="B2104" s="10" t="s">
        <v>248</v>
      </c>
      <c r="C2104" s="10" t="s">
        <v>240</v>
      </c>
      <c r="D2104" s="10">
        <v>0</v>
      </c>
    </row>
    <row r="2105" spans="1:4" x14ac:dyDescent="0.25">
      <c r="A2105" s="5">
        <v>2013</v>
      </c>
      <c r="B2105" s="10" t="s">
        <v>249</v>
      </c>
      <c r="C2105" s="10" t="s">
        <v>240</v>
      </c>
      <c r="D2105" s="10">
        <v>800000</v>
      </c>
    </row>
    <row r="2106" spans="1:4" x14ac:dyDescent="0.25">
      <c r="A2106" s="5">
        <v>2013</v>
      </c>
      <c r="B2106" s="10" t="s">
        <v>250</v>
      </c>
      <c r="C2106" s="10" t="s">
        <v>240</v>
      </c>
      <c r="D2106" s="10">
        <v>125000</v>
      </c>
    </row>
    <row r="2107" spans="1:4" x14ac:dyDescent="0.25">
      <c r="A2107" s="5">
        <v>2013</v>
      </c>
      <c r="B2107" s="10" t="s">
        <v>251</v>
      </c>
      <c r="C2107" s="10" t="s">
        <v>240</v>
      </c>
      <c r="D2107" s="10">
        <v>800000</v>
      </c>
    </row>
    <row r="2108" spans="1:4" x14ac:dyDescent="0.25">
      <c r="A2108" s="5">
        <v>2013</v>
      </c>
      <c r="B2108" s="10" t="s">
        <v>252</v>
      </c>
      <c r="C2108" s="10" t="s">
        <v>240</v>
      </c>
      <c r="D2108" s="10">
        <v>400000</v>
      </c>
    </row>
    <row r="2109" spans="1:4" x14ac:dyDescent="0.25">
      <c r="A2109" s="5">
        <v>2013</v>
      </c>
      <c r="B2109" s="10" t="s">
        <v>253</v>
      </c>
      <c r="C2109" s="10" t="s">
        <v>240</v>
      </c>
      <c r="D2109" s="10">
        <v>0</v>
      </c>
    </row>
    <row r="2110" spans="1:4" x14ac:dyDescent="0.25">
      <c r="A2110" s="5">
        <v>2013</v>
      </c>
      <c r="B2110" s="10" t="s">
        <v>254</v>
      </c>
      <c r="C2110" s="10" t="s">
        <v>240</v>
      </c>
      <c r="D2110" s="10">
        <v>400000</v>
      </c>
    </row>
    <row r="2111" spans="1:4" x14ac:dyDescent="0.25">
      <c r="A2111" s="5">
        <v>2013</v>
      </c>
      <c r="B2111" s="10" t="s">
        <v>255</v>
      </c>
      <c r="C2111" s="10" t="s">
        <v>240</v>
      </c>
      <c r="D2111" s="10">
        <v>200000</v>
      </c>
    </row>
    <row r="2112" spans="1:4" x14ac:dyDescent="0.25">
      <c r="A2112" s="5">
        <v>2013</v>
      </c>
      <c r="B2112" s="10" t="s">
        <v>256</v>
      </c>
      <c r="C2112" s="10" t="s">
        <v>240</v>
      </c>
      <c r="D2112" s="10">
        <v>970000</v>
      </c>
    </row>
    <row r="2113" spans="1:4" x14ac:dyDescent="0.25">
      <c r="A2113" s="5">
        <v>2013</v>
      </c>
      <c r="B2113" s="10" t="s">
        <v>257</v>
      </c>
      <c r="C2113" s="10" t="s">
        <v>240</v>
      </c>
      <c r="D2113" s="10">
        <v>730000</v>
      </c>
    </row>
    <row r="2114" spans="1:4" x14ac:dyDescent="0.25">
      <c r="A2114" s="5">
        <v>2013</v>
      </c>
      <c r="B2114" s="10" t="s">
        <v>258</v>
      </c>
      <c r="C2114" s="10" t="s">
        <v>240</v>
      </c>
      <c r="D2114" s="10">
        <v>350000</v>
      </c>
    </row>
    <row r="2115" spans="1:4" x14ac:dyDescent="0.25">
      <c r="A2115" s="5">
        <v>2013</v>
      </c>
      <c r="B2115" s="10" t="s">
        <v>259</v>
      </c>
      <c r="C2115" s="10" t="s">
        <v>240</v>
      </c>
      <c r="D2115" s="10">
        <v>350000</v>
      </c>
    </row>
    <row r="2116" spans="1:4" x14ac:dyDescent="0.25">
      <c r="A2116" s="5">
        <v>2013</v>
      </c>
      <c r="B2116" s="10" t="s">
        <v>248</v>
      </c>
      <c r="C2116" s="10" t="s">
        <v>241</v>
      </c>
      <c r="D2116" s="10">
        <v>0</v>
      </c>
    </row>
    <row r="2117" spans="1:4" x14ac:dyDescent="0.25">
      <c r="A2117" s="5">
        <v>2013</v>
      </c>
      <c r="B2117" s="10" t="s">
        <v>249</v>
      </c>
      <c r="C2117" s="10" t="s">
        <v>241</v>
      </c>
      <c r="D2117" s="10">
        <v>0</v>
      </c>
    </row>
    <row r="2118" spans="1:4" x14ac:dyDescent="0.25">
      <c r="A2118" s="5">
        <v>2013</v>
      </c>
      <c r="B2118" s="10" t="s">
        <v>250</v>
      </c>
      <c r="C2118" s="10" t="s">
        <v>241</v>
      </c>
      <c r="D2118" s="10">
        <v>0</v>
      </c>
    </row>
    <row r="2119" spans="1:4" x14ac:dyDescent="0.25">
      <c r="A2119" s="5">
        <v>2013</v>
      </c>
      <c r="B2119" s="10" t="s">
        <v>251</v>
      </c>
      <c r="C2119" s="10" t="s">
        <v>241</v>
      </c>
      <c r="D2119" s="10">
        <v>175000</v>
      </c>
    </row>
    <row r="2120" spans="1:4" x14ac:dyDescent="0.25">
      <c r="A2120" s="5">
        <v>2013</v>
      </c>
      <c r="B2120" s="10" t="s">
        <v>252</v>
      </c>
      <c r="C2120" s="10" t="s">
        <v>241</v>
      </c>
      <c r="D2120" s="10">
        <v>0</v>
      </c>
    </row>
    <row r="2121" spans="1:4" x14ac:dyDescent="0.25">
      <c r="A2121" s="5">
        <v>2013</v>
      </c>
      <c r="B2121" s="10" t="s">
        <v>253</v>
      </c>
      <c r="C2121" s="10" t="s">
        <v>241</v>
      </c>
      <c r="D2121" s="10">
        <v>0</v>
      </c>
    </row>
    <row r="2122" spans="1:4" x14ac:dyDescent="0.25">
      <c r="A2122" s="5">
        <v>2013</v>
      </c>
      <c r="B2122" s="10" t="s">
        <v>254</v>
      </c>
      <c r="C2122" s="10" t="s">
        <v>241</v>
      </c>
      <c r="D2122" s="10">
        <v>0</v>
      </c>
    </row>
    <row r="2123" spans="1:4" x14ac:dyDescent="0.25">
      <c r="A2123" s="5">
        <v>2013</v>
      </c>
      <c r="B2123" s="10" t="s">
        <v>255</v>
      </c>
      <c r="C2123" s="10" t="s">
        <v>241</v>
      </c>
      <c r="D2123" s="10">
        <v>0</v>
      </c>
    </row>
    <row r="2124" spans="1:4" x14ac:dyDescent="0.25">
      <c r="A2124" s="5">
        <v>2013</v>
      </c>
      <c r="B2124" s="10" t="s">
        <v>256</v>
      </c>
      <c r="C2124" s="10" t="s">
        <v>241</v>
      </c>
      <c r="D2124" s="10">
        <v>0</v>
      </c>
    </row>
    <row r="2125" spans="1:4" x14ac:dyDescent="0.25">
      <c r="A2125" s="5">
        <v>2013</v>
      </c>
      <c r="B2125" s="10" t="s">
        <v>257</v>
      </c>
      <c r="C2125" s="10" t="s">
        <v>241</v>
      </c>
      <c r="D2125" s="10">
        <v>0</v>
      </c>
    </row>
    <row r="2126" spans="1:4" x14ac:dyDescent="0.25">
      <c r="A2126" s="5">
        <v>2013</v>
      </c>
      <c r="B2126" s="10" t="s">
        <v>258</v>
      </c>
      <c r="C2126" s="10" t="s">
        <v>241</v>
      </c>
      <c r="D2126" s="10">
        <v>0</v>
      </c>
    </row>
    <row r="2127" spans="1:4" x14ac:dyDescent="0.25">
      <c r="A2127" s="5">
        <v>2013</v>
      </c>
      <c r="B2127" s="10" t="s">
        <v>259</v>
      </c>
      <c r="C2127" s="10" t="s">
        <v>241</v>
      </c>
      <c r="D2127" s="10">
        <v>0</v>
      </c>
    </row>
    <row r="2128" spans="1:4" x14ac:dyDescent="0.25">
      <c r="A2128" s="5">
        <v>2013</v>
      </c>
      <c r="B2128" s="10" t="s">
        <v>248</v>
      </c>
      <c r="C2128" s="10" t="s">
        <v>260</v>
      </c>
      <c r="D2128" s="10">
        <v>0</v>
      </c>
    </row>
    <row r="2129" spans="1:4" x14ac:dyDescent="0.25">
      <c r="A2129" s="5">
        <v>2013</v>
      </c>
      <c r="B2129" s="10" t="s">
        <v>249</v>
      </c>
      <c r="C2129" s="10" t="s">
        <v>260</v>
      </c>
      <c r="D2129" s="10">
        <v>0</v>
      </c>
    </row>
    <row r="2130" spans="1:4" x14ac:dyDescent="0.25">
      <c r="A2130" s="5">
        <v>2013</v>
      </c>
      <c r="B2130" s="10" t="s">
        <v>250</v>
      </c>
      <c r="C2130" s="10" t="s">
        <v>260</v>
      </c>
      <c r="D2130" s="10">
        <v>0</v>
      </c>
    </row>
    <row r="2131" spans="1:4" x14ac:dyDescent="0.25">
      <c r="A2131" s="5">
        <v>2013</v>
      </c>
      <c r="B2131" s="10" t="s">
        <v>251</v>
      </c>
      <c r="C2131" s="10" t="s">
        <v>260</v>
      </c>
      <c r="D2131" s="10">
        <v>0</v>
      </c>
    </row>
    <row r="2132" spans="1:4" x14ac:dyDescent="0.25">
      <c r="A2132" s="5">
        <v>2013</v>
      </c>
      <c r="B2132" s="10" t="s">
        <v>252</v>
      </c>
      <c r="C2132" s="10" t="s">
        <v>260</v>
      </c>
      <c r="D2132" s="10">
        <v>0</v>
      </c>
    </row>
    <row r="2133" spans="1:4" x14ac:dyDescent="0.25">
      <c r="A2133" s="5">
        <v>2013</v>
      </c>
      <c r="B2133" s="10" t="s">
        <v>253</v>
      </c>
      <c r="C2133" s="10" t="s">
        <v>260</v>
      </c>
      <c r="D2133" s="10">
        <v>0</v>
      </c>
    </row>
    <row r="2134" spans="1:4" x14ac:dyDescent="0.25">
      <c r="A2134" s="5">
        <v>2013</v>
      </c>
      <c r="B2134" s="10" t="s">
        <v>254</v>
      </c>
      <c r="C2134" s="10" t="s">
        <v>260</v>
      </c>
      <c r="D2134" s="10">
        <v>0</v>
      </c>
    </row>
    <row r="2135" spans="1:4" x14ac:dyDescent="0.25">
      <c r="A2135" s="5">
        <v>2013</v>
      </c>
      <c r="B2135" s="10" t="s">
        <v>255</v>
      </c>
      <c r="C2135" s="10" t="s">
        <v>260</v>
      </c>
      <c r="D2135" s="10">
        <v>0</v>
      </c>
    </row>
    <row r="2136" spans="1:4" x14ac:dyDescent="0.25">
      <c r="A2136" s="5">
        <v>2013</v>
      </c>
      <c r="B2136" s="10" t="s">
        <v>256</v>
      </c>
      <c r="C2136" s="10" t="s">
        <v>260</v>
      </c>
      <c r="D2136" s="10">
        <v>0</v>
      </c>
    </row>
    <row r="2137" spans="1:4" x14ac:dyDescent="0.25">
      <c r="A2137" s="5">
        <v>2013</v>
      </c>
      <c r="B2137" s="10" t="s">
        <v>257</v>
      </c>
      <c r="C2137" s="10" t="s">
        <v>260</v>
      </c>
      <c r="D2137" s="10">
        <v>0</v>
      </c>
    </row>
    <row r="2138" spans="1:4" x14ac:dyDescent="0.25">
      <c r="A2138" s="5">
        <v>2013</v>
      </c>
      <c r="B2138" s="10" t="s">
        <v>258</v>
      </c>
      <c r="C2138" s="10" t="s">
        <v>260</v>
      </c>
      <c r="D2138" s="10">
        <v>0</v>
      </c>
    </row>
    <row r="2139" spans="1:4" x14ac:dyDescent="0.25">
      <c r="A2139" s="5">
        <v>2013</v>
      </c>
      <c r="B2139" s="10" t="s">
        <v>259</v>
      </c>
      <c r="C2139" s="10" t="s">
        <v>260</v>
      </c>
      <c r="D2139" s="10">
        <v>0</v>
      </c>
    </row>
    <row r="2140" spans="1:4" x14ac:dyDescent="0.25">
      <c r="A2140" s="5">
        <v>2013</v>
      </c>
      <c r="B2140" s="10" t="s">
        <v>248</v>
      </c>
      <c r="C2140" s="10" t="s">
        <v>244</v>
      </c>
      <c r="D2140" s="10">
        <v>0</v>
      </c>
    </row>
    <row r="2141" spans="1:4" x14ac:dyDescent="0.25">
      <c r="A2141" s="5">
        <v>2013</v>
      </c>
      <c r="B2141" s="10" t="s">
        <v>249</v>
      </c>
      <c r="C2141" s="10" t="s">
        <v>244</v>
      </c>
      <c r="D2141" s="10">
        <v>0</v>
      </c>
    </row>
    <row r="2142" spans="1:4" x14ac:dyDescent="0.25">
      <c r="A2142" s="5">
        <v>2013</v>
      </c>
      <c r="B2142" s="10" t="s">
        <v>250</v>
      </c>
      <c r="C2142" s="10" t="s">
        <v>244</v>
      </c>
      <c r="D2142" s="10">
        <v>0</v>
      </c>
    </row>
    <row r="2143" spans="1:4" x14ac:dyDescent="0.25">
      <c r="A2143" s="5">
        <v>2013</v>
      </c>
      <c r="B2143" s="10" t="s">
        <v>251</v>
      </c>
      <c r="C2143" s="10" t="s">
        <v>244</v>
      </c>
      <c r="D2143" s="10">
        <v>0</v>
      </c>
    </row>
    <row r="2144" spans="1:4" x14ac:dyDescent="0.25">
      <c r="A2144" s="5">
        <v>2013</v>
      </c>
      <c r="B2144" s="10" t="s">
        <v>252</v>
      </c>
      <c r="C2144" s="10" t="s">
        <v>244</v>
      </c>
      <c r="D2144" s="10">
        <v>0</v>
      </c>
    </row>
    <row r="2145" spans="1:4" x14ac:dyDescent="0.25">
      <c r="A2145" s="5">
        <v>2013</v>
      </c>
      <c r="B2145" s="10" t="s">
        <v>253</v>
      </c>
      <c r="C2145" s="10" t="s">
        <v>244</v>
      </c>
      <c r="D2145" s="10">
        <v>150000</v>
      </c>
    </row>
    <row r="2146" spans="1:4" x14ac:dyDescent="0.25">
      <c r="A2146" s="5">
        <v>2013</v>
      </c>
      <c r="B2146" s="10" t="s">
        <v>254</v>
      </c>
      <c r="C2146" s="10" t="s">
        <v>244</v>
      </c>
      <c r="D2146" s="10">
        <v>500000</v>
      </c>
    </row>
    <row r="2147" spans="1:4" x14ac:dyDescent="0.25">
      <c r="A2147" s="5">
        <v>2013</v>
      </c>
      <c r="B2147" s="10" t="s">
        <v>255</v>
      </c>
      <c r="C2147" s="10" t="s">
        <v>244</v>
      </c>
      <c r="D2147" s="10">
        <v>800000</v>
      </c>
    </row>
    <row r="2148" spans="1:4" x14ac:dyDescent="0.25">
      <c r="A2148" s="5">
        <v>2013</v>
      </c>
      <c r="B2148" s="10" t="s">
        <v>256</v>
      </c>
      <c r="C2148" s="10" t="s">
        <v>244</v>
      </c>
      <c r="D2148" s="10">
        <v>700000</v>
      </c>
    </row>
    <row r="2149" spans="1:4" x14ac:dyDescent="0.25">
      <c r="A2149" s="5">
        <v>2013</v>
      </c>
      <c r="B2149" s="10" t="s">
        <v>257</v>
      </c>
      <c r="C2149" s="10" t="s">
        <v>244</v>
      </c>
      <c r="D2149" s="10">
        <v>0</v>
      </c>
    </row>
    <row r="2150" spans="1:4" x14ac:dyDescent="0.25">
      <c r="A2150" s="5">
        <v>2013</v>
      </c>
      <c r="B2150" s="10" t="s">
        <v>258</v>
      </c>
      <c r="C2150" s="10" t="s">
        <v>244</v>
      </c>
      <c r="D2150" s="10">
        <v>200000</v>
      </c>
    </row>
    <row r="2151" spans="1:4" x14ac:dyDescent="0.25">
      <c r="A2151" s="5">
        <v>2013</v>
      </c>
      <c r="B2151" s="10" t="s">
        <v>259</v>
      </c>
      <c r="C2151" s="10" t="s">
        <v>244</v>
      </c>
      <c r="D2151" s="10">
        <v>0</v>
      </c>
    </row>
    <row r="2152" spans="1:4" x14ac:dyDescent="0.25">
      <c r="A2152" s="5">
        <v>2013</v>
      </c>
      <c r="B2152" s="10" t="s">
        <v>248</v>
      </c>
      <c r="C2152" s="10" t="s">
        <v>243</v>
      </c>
      <c r="D2152" s="10">
        <v>0</v>
      </c>
    </row>
    <row r="2153" spans="1:4" x14ac:dyDescent="0.25">
      <c r="A2153" s="5">
        <v>2013</v>
      </c>
      <c r="B2153" s="10" t="s">
        <v>249</v>
      </c>
      <c r="C2153" s="10" t="s">
        <v>243</v>
      </c>
      <c r="D2153" s="10">
        <v>0</v>
      </c>
    </row>
    <row r="2154" spans="1:4" x14ac:dyDescent="0.25">
      <c r="A2154" s="5">
        <v>2013</v>
      </c>
      <c r="B2154" s="10" t="s">
        <v>250</v>
      </c>
      <c r="C2154" s="10" t="s">
        <v>243</v>
      </c>
      <c r="D2154" s="10">
        <v>0</v>
      </c>
    </row>
    <row r="2155" spans="1:4" x14ac:dyDescent="0.25">
      <c r="A2155" s="5">
        <v>2013</v>
      </c>
      <c r="B2155" s="10" t="s">
        <v>251</v>
      </c>
      <c r="C2155" s="10" t="s">
        <v>243</v>
      </c>
      <c r="D2155" s="10">
        <v>0</v>
      </c>
    </row>
    <row r="2156" spans="1:4" x14ac:dyDescent="0.25">
      <c r="A2156" s="5">
        <v>2013</v>
      </c>
      <c r="B2156" s="10" t="s">
        <v>252</v>
      </c>
      <c r="C2156" s="10" t="s">
        <v>243</v>
      </c>
      <c r="D2156" s="10">
        <v>0</v>
      </c>
    </row>
    <row r="2157" spans="1:4" x14ac:dyDescent="0.25">
      <c r="A2157" s="5">
        <v>2013</v>
      </c>
      <c r="B2157" s="10" t="s">
        <v>253</v>
      </c>
      <c r="C2157" s="10" t="s">
        <v>243</v>
      </c>
      <c r="D2157" s="10">
        <v>0</v>
      </c>
    </row>
    <row r="2158" spans="1:4" x14ac:dyDescent="0.25">
      <c r="A2158" s="5">
        <v>2013</v>
      </c>
      <c r="B2158" s="10" t="s">
        <v>254</v>
      </c>
      <c r="C2158" s="10" t="s">
        <v>243</v>
      </c>
      <c r="D2158" s="10">
        <v>0</v>
      </c>
    </row>
    <row r="2159" spans="1:4" x14ac:dyDescent="0.25">
      <c r="A2159" s="5">
        <v>2013</v>
      </c>
      <c r="B2159" s="10" t="s">
        <v>255</v>
      </c>
      <c r="C2159" s="10" t="s">
        <v>243</v>
      </c>
      <c r="D2159" s="10">
        <v>0</v>
      </c>
    </row>
    <row r="2160" spans="1:4" x14ac:dyDescent="0.25">
      <c r="A2160" s="5">
        <v>2013</v>
      </c>
      <c r="B2160" s="10" t="s">
        <v>256</v>
      </c>
      <c r="C2160" s="10" t="s">
        <v>243</v>
      </c>
      <c r="D2160" s="10">
        <v>0</v>
      </c>
    </row>
    <row r="2161" spans="1:4" x14ac:dyDescent="0.25">
      <c r="A2161" s="5">
        <v>2013</v>
      </c>
      <c r="B2161" s="10" t="s">
        <v>257</v>
      </c>
      <c r="C2161" s="10" t="s">
        <v>243</v>
      </c>
      <c r="D2161" s="10">
        <v>0</v>
      </c>
    </row>
    <row r="2162" spans="1:4" x14ac:dyDescent="0.25">
      <c r="A2162" s="5">
        <v>2013</v>
      </c>
      <c r="B2162" s="10" t="s">
        <v>258</v>
      </c>
      <c r="C2162" s="10" t="s">
        <v>243</v>
      </c>
      <c r="D2162" s="10">
        <v>0</v>
      </c>
    </row>
    <row r="2163" spans="1:4" x14ac:dyDescent="0.25">
      <c r="A2163" s="5">
        <v>2013</v>
      </c>
      <c r="B2163" s="10" t="s">
        <v>259</v>
      </c>
      <c r="C2163" s="10" t="s">
        <v>243</v>
      </c>
      <c r="D2163" s="10">
        <v>0</v>
      </c>
    </row>
    <row r="2164" spans="1:4" x14ac:dyDescent="0.25">
      <c r="A2164" s="5">
        <v>2014</v>
      </c>
      <c r="B2164" s="10" t="s">
        <v>248</v>
      </c>
      <c r="C2164" s="10" t="s">
        <v>236</v>
      </c>
      <c r="D2164" s="10">
        <v>0</v>
      </c>
    </row>
    <row r="2165" spans="1:4" x14ac:dyDescent="0.25">
      <c r="A2165" s="5">
        <v>2014</v>
      </c>
      <c r="B2165" s="10" t="s">
        <v>249</v>
      </c>
      <c r="C2165" s="10" t="s">
        <v>236</v>
      </c>
      <c r="D2165" s="10">
        <v>0</v>
      </c>
    </row>
    <row r="2166" spans="1:4" x14ac:dyDescent="0.25">
      <c r="A2166" s="5">
        <v>2014</v>
      </c>
      <c r="B2166" s="10" t="s">
        <v>250</v>
      </c>
      <c r="C2166" s="10" t="s">
        <v>236</v>
      </c>
      <c r="D2166" s="10">
        <v>0</v>
      </c>
    </row>
    <row r="2167" spans="1:4" x14ac:dyDescent="0.25">
      <c r="A2167" s="5">
        <v>2014</v>
      </c>
      <c r="B2167" s="10" t="s">
        <v>251</v>
      </c>
      <c r="C2167" s="10" t="s">
        <v>236</v>
      </c>
      <c r="D2167" s="10">
        <v>0</v>
      </c>
    </row>
    <row r="2168" spans="1:4" x14ac:dyDescent="0.25">
      <c r="A2168" s="5">
        <v>2014</v>
      </c>
      <c r="B2168" s="10" t="s">
        <v>252</v>
      </c>
      <c r="C2168" s="10" t="s">
        <v>236</v>
      </c>
      <c r="D2168" s="10">
        <v>0</v>
      </c>
    </row>
    <row r="2169" spans="1:4" x14ac:dyDescent="0.25">
      <c r="A2169" s="5">
        <v>2014</v>
      </c>
      <c r="B2169" s="10" t="s">
        <v>253</v>
      </c>
      <c r="C2169" s="10" t="s">
        <v>236</v>
      </c>
      <c r="D2169" s="10">
        <v>0</v>
      </c>
    </row>
    <row r="2170" spans="1:4" x14ac:dyDescent="0.25">
      <c r="A2170" s="5">
        <v>2014</v>
      </c>
      <c r="B2170" s="10" t="s">
        <v>254</v>
      </c>
      <c r="C2170" s="10" t="s">
        <v>236</v>
      </c>
      <c r="D2170" s="10">
        <v>0</v>
      </c>
    </row>
    <row r="2171" spans="1:4" x14ac:dyDescent="0.25">
      <c r="A2171" s="5">
        <v>2014</v>
      </c>
      <c r="B2171" s="10" t="s">
        <v>255</v>
      </c>
      <c r="C2171" s="10" t="s">
        <v>236</v>
      </c>
      <c r="D2171" s="10">
        <v>0</v>
      </c>
    </row>
    <row r="2172" spans="1:4" x14ac:dyDescent="0.25">
      <c r="A2172" s="5">
        <v>2014</v>
      </c>
      <c r="B2172" s="10" t="s">
        <v>256</v>
      </c>
      <c r="C2172" s="10" t="s">
        <v>236</v>
      </c>
      <c r="D2172" s="10">
        <v>0</v>
      </c>
    </row>
    <row r="2173" spans="1:4" x14ac:dyDescent="0.25">
      <c r="A2173" s="5">
        <v>2014</v>
      </c>
      <c r="B2173" s="10" t="s">
        <v>257</v>
      </c>
      <c r="C2173" s="10" t="s">
        <v>236</v>
      </c>
      <c r="D2173" s="10">
        <v>0</v>
      </c>
    </row>
    <row r="2174" spans="1:4" x14ac:dyDescent="0.25">
      <c r="A2174" s="5">
        <v>2014</v>
      </c>
      <c r="B2174" s="10" t="s">
        <v>258</v>
      </c>
      <c r="C2174" s="10" t="s">
        <v>236</v>
      </c>
      <c r="D2174" s="10">
        <v>0</v>
      </c>
    </row>
    <row r="2175" spans="1:4" x14ac:dyDescent="0.25">
      <c r="A2175" s="5">
        <v>2014</v>
      </c>
      <c r="B2175" s="10" t="s">
        <v>259</v>
      </c>
      <c r="C2175" s="10" t="s">
        <v>236</v>
      </c>
      <c r="D2175" s="10">
        <v>0</v>
      </c>
    </row>
    <row r="2176" spans="1:4" x14ac:dyDescent="0.25">
      <c r="A2176" s="5">
        <v>2014</v>
      </c>
      <c r="B2176" s="10" t="s">
        <v>248</v>
      </c>
      <c r="C2176" s="10" t="s">
        <v>237</v>
      </c>
      <c r="D2176" s="10">
        <v>50000</v>
      </c>
    </row>
    <row r="2177" spans="1:4" x14ac:dyDescent="0.25">
      <c r="A2177" s="5">
        <v>2014</v>
      </c>
      <c r="B2177" s="10" t="s">
        <v>249</v>
      </c>
      <c r="C2177" s="10" t="s">
        <v>237</v>
      </c>
      <c r="D2177" s="10">
        <v>370000</v>
      </c>
    </row>
    <row r="2178" spans="1:4" x14ac:dyDescent="0.25">
      <c r="A2178" s="5">
        <v>2014</v>
      </c>
      <c r="B2178" s="10" t="s">
        <v>250</v>
      </c>
      <c r="C2178" s="10" t="s">
        <v>237</v>
      </c>
      <c r="D2178" s="10">
        <v>0</v>
      </c>
    </row>
    <row r="2179" spans="1:4" x14ac:dyDescent="0.25">
      <c r="A2179" s="5">
        <v>2014</v>
      </c>
      <c r="B2179" s="10" t="s">
        <v>251</v>
      </c>
      <c r="C2179" s="10" t="s">
        <v>237</v>
      </c>
      <c r="D2179" s="10">
        <v>210000</v>
      </c>
    </row>
    <row r="2180" spans="1:4" x14ac:dyDescent="0.25">
      <c r="A2180" s="5">
        <v>2014</v>
      </c>
      <c r="B2180" s="10" t="s">
        <v>252</v>
      </c>
      <c r="C2180" s="10" t="s">
        <v>237</v>
      </c>
      <c r="D2180" s="10">
        <v>500000</v>
      </c>
    </row>
    <row r="2181" spans="1:4" x14ac:dyDescent="0.25">
      <c r="A2181" s="5">
        <v>2014</v>
      </c>
      <c r="B2181" s="10" t="s">
        <v>253</v>
      </c>
      <c r="C2181" s="10" t="s">
        <v>237</v>
      </c>
      <c r="D2181" s="10">
        <v>100000</v>
      </c>
    </row>
    <row r="2182" spans="1:4" x14ac:dyDescent="0.25">
      <c r="A2182" s="5">
        <v>2014</v>
      </c>
      <c r="B2182" s="10" t="s">
        <v>254</v>
      </c>
      <c r="C2182" s="10" t="s">
        <v>237</v>
      </c>
      <c r="D2182" s="10">
        <v>0</v>
      </c>
    </row>
    <row r="2183" spans="1:4" x14ac:dyDescent="0.25">
      <c r="A2183" s="5">
        <v>2014</v>
      </c>
      <c r="B2183" s="10" t="s">
        <v>255</v>
      </c>
      <c r="C2183" s="10" t="s">
        <v>237</v>
      </c>
      <c r="D2183" s="10">
        <v>200000</v>
      </c>
    </row>
    <row r="2184" spans="1:4" x14ac:dyDescent="0.25">
      <c r="A2184" s="5">
        <v>2014</v>
      </c>
      <c r="B2184" s="10" t="s">
        <v>256</v>
      </c>
      <c r="C2184" s="10" t="s">
        <v>237</v>
      </c>
      <c r="D2184" s="10">
        <v>0</v>
      </c>
    </row>
    <row r="2185" spans="1:4" x14ac:dyDescent="0.25">
      <c r="A2185" s="5">
        <v>2014</v>
      </c>
      <c r="B2185" s="10" t="s">
        <v>257</v>
      </c>
      <c r="C2185" s="10" t="s">
        <v>237</v>
      </c>
      <c r="D2185" s="10">
        <v>0</v>
      </c>
    </row>
    <row r="2186" spans="1:4" x14ac:dyDescent="0.25">
      <c r="A2186" s="5">
        <v>2014</v>
      </c>
      <c r="B2186" s="10" t="s">
        <v>258</v>
      </c>
      <c r="C2186" s="10" t="s">
        <v>237</v>
      </c>
      <c r="D2186" s="10">
        <v>1070000</v>
      </c>
    </row>
    <row r="2187" spans="1:4" x14ac:dyDescent="0.25">
      <c r="A2187" s="5">
        <v>2014</v>
      </c>
      <c r="B2187" s="10" t="s">
        <v>259</v>
      </c>
      <c r="C2187" s="10" t="s">
        <v>237</v>
      </c>
      <c r="D2187" s="10">
        <v>0</v>
      </c>
    </row>
    <row r="2188" spans="1:4" x14ac:dyDescent="0.25">
      <c r="A2188" s="5">
        <v>2014</v>
      </c>
      <c r="B2188" s="10" t="s">
        <v>248</v>
      </c>
      <c r="C2188" s="10" t="s">
        <v>238</v>
      </c>
      <c r="D2188" s="10">
        <v>0</v>
      </c>
    </row>
    <row r="2189" spans="1:4" x14ac:dyDescent="0.25">
      <c r="A2189" s="5">
        <v>2014</v>
      </c>
      <c r="B2189" s="10" t="s">
        <v>249</v>
      </c>
      <c r="C2189" s="10" t="s">
        <v>238</v>
      </c>
      <c r="D2189" s="10">
        <v>0</v>
      </c>
    </row>
    <row r="2190" spans="1:4" x14ac:dyDescent="0.25">
      <c r="A2190" s="5">
        <v>2014</v>
      </c>
      <c r="B2190" s="10" t="s">
        <v>250</v>
      </c>
      <c r="C2190" s="10" t="s">
        <v>238</v>
      </c>
      <c r="D2190" s="10">
        <v>0</v>
      </c>
    </row>
    <row r="2191" spans="1:4" x14ac:dyDescent="0.25">
      <c r="A2191" s="5">
        <v>2014</v>
      </c>
      <c r="B2191" s="10" t="s">
        <v>251</v>
      </c>
      <c r="C2191" s="10" t="s">
        <v>238</v>
      </c>
      <c r="D2191" s="10">
        <v>0</v>
      </c>
    </row>
    <row r="2192" spans="1:4" x14ac:dyDescent="0.25">
      <c r="A2192" s="5">
        <v>2014</v>
      </c>
      <c r="B2192" s="10" t="s">
        <v>252</v>
      </c>
      <c r="C2192" s="10" t="s">
        <v>238</v>
      </c>
      <c r="D2192" s="10">
        <v>0</v>
      </c>
    </row>
    <row r="2193" spans="1:4" x14ac:dyDescent="0.25">
      <c r="A2193" s="5">
        <v>2014</v>
      </c>
      <c r="B2193" s="10" t="s">
        <v>253</v>
      </c>
      <c r="C2193" s="10" t="s">
        <v>238</v>
      </c>
      <c r="D2193" s="10">
        <v>0</v>
      </c>
    </row>
    <row r="2194" spans="1:4" x14ac:dyDescent="0.25">
      <c r="A2194" s="5">
        <v>2014</v>
      </c>
      <c r="B2194" s="10" t="s">
        <v>254</v>
      </c>
      <c r="C2194" s="10" t="s">
        <v>238</v>
      </c>
      <c r="D2194" s="10">
        <v>0</v>
      </c>
    </row>
    <row r="2195" spans="1:4" x14ac:dyDescent="0.25">
      <c r="A2195" s="5">
        <v>2014</v>
      </c>
      <c r="B2195" s="10" t="s">
        <v>255</v>
      </c>
      <c r="C2195" s="10" t="s">
        <v>238</v>
      </c>
      <c r="D2195" s="10">
        <v>0</v>
      </c>
    </row>
    <row r="2196" spans="1:4" x14ac:dyDescent="0.25">
      <c r="A2196" s="5">
        <v>2014</v>
      </c>
      <c r="B2196" s="10" t="s">
        <v>256</v>
      </c>
      <c r="C2196" s="10" t="s">
        <v>238</v>
      </c>
      <c r="D2196" s="10">
        <v>0</v>
      </c>
    </row>
    <row r="2197" spans="1:4" x14ac:dyDescent="0.25">
      <c r="A2197" s="5">
        <v>2014</v>
      </c>
      <c r="B2197" s="10" t="s">
        <v>257</v>
      </c>
      <c r="C2197" s="10" t="s">
        <v>238</v>
      </c>
      <c r="D2197" s="10">
        <v>0</v>
      </c>
    </row>
    <row r="2198" spans="1:4" x14ac:dyDescent="0.25">
      <c r="A2198" s="5">
        <v>2014</v>
      </c>
      <c r="B2198" s="10" t="s">
        <v>258</v>
      </c>
      <c r="C2198" s="10" t="s">
        <v>238</v>
      </c>
      <c r="D2198" s="10">
        <v>0</v>
      </c>
    </row>
    <row r="2199" spans="1:4" x14ac:dyDescent="0.25">
      <c r="A2199" s="5">
        <v>2014</v>
      </c>
      <c r="B2199" s="10" t="s">
        <v>259</v>
      </c>
      <c r="C2199" s="10" t="s">
        <v>238</v>
      </c>
      <c r="D2199" s="10">
        <v>0</v>
      </c>
    </row>
    <row r="2200" spans="1:4" x14ac:dyDescent="0.25">
      <c r="A2200" s="5">
        <v>2014</v>
      </c>
      <c r="B2200" s="10" t="s">
        <v>248</v>
      </c>
      <c r="C2200" s="10" t="s">
        <v>239</v>
      </c>
      <c r="D2200" s="10">
        <v>500000</v>
      </c>
    </row>
    <row r="2201" spans="1:4" x14ac:dyDescent="0.25">
      <c r="A2201" s="5">
        <v>2014</v>
      </c>
      <c r="B2201" s="10" t="s">
        <v>249</v>
      </c>
      <c r="C2201" s="10" t="s">
        <v>239</v>
      </c>
      <c r="D2201" s="10">
        <v>0</v>
      </c>
    </row>
    <row r="2202" spans="1:4" x14ac:dyDescent="0.25">
      <c r="A2202" s="5">
        <v>2014</v>
      </c>
      <c r="B2202" s="10" t="s">
        <v>250</v>
      </c>
      <c r="C2202" s="10" t="s">
        <v>239</v>
      </c>
      <c r="D2202" s="10">
        <v>500000</v>
      </c>
    </row>
    <row r="2203" spans="1:4" x14ac:dyDescent="0.25">
      <c r="A2203" s="5">
        <v>2014</v>
      </c>
      <c r="B2203" s="10" t="s">
        <v>251</v>
      </c>
      <c r="C2203" s="10" t="s">
        <v>239</v>
      </c>
      <c r="D2203" s="10">
        <v>0</v>
      </c>
    </row>
    <row r="2204" spans="1:4" x14ac:dyDescent="0.25">
      <c r="A2204" s="5">
        <v>2014</v>
      </c>
      <c r="B2204" s="10" t="s">
        <v>252</v>
      </c>
      <c r="C2204" s="10" t="s">
        <v>239</v>
      </c>
      <c r="D2204" s="10">
        <v>0</v>
      </c>
    </row>
    <row r="2205" spans="1:4" x14ac:dyDescent="0.25">
      <c r="A2205" s="5">
        <v>2014</v>
      </c>
      <c r="B2205" s="10" t="s">
        <v>253</v>
      </c>
      <c r="C2205" s="10" t="s">
        <v>239</v>
      </c>
      <c r="D2205" s="10">
        <v>0</v>
      </c>
    </row>
    <row r="2206" spans="1:4" x14ac:dyDescent="0.25">
      <c r="A2206" s="5">
        <v>2014</v>
      </c>
      <c r="B2206" s="10" t="s">
        <v>254</v>
      </c>
      <c r="C2206" s="10" t="s">
        <v>239</v>
      </c>
      <c r="D2206" s="10">
        <v>0</v>
      </c>
    </row>
    <row r="2207" spans="1:4" x14ac:dyDescent="0.25">
      <c r="A2207" s="5">
        <v>2014</v>
      </c>
      <c r="B2207" s="10" t="s">
        <v>255</v>
      </c>
      <c r="C2207" s="10" t="s">
        <v>239</v>
      </c>
      <c r="D2207" s="10">
        <v>0</v>
      </c>
    </row>
    <row r="2208" spans="1:4" x14ac:dyDescent="0.25">
      <c r="A2208" s="5">
        <v>2014</v>
      </c>
      <c r="B2208" s="10" t="s">
        <v>256</v>
      </c>
      <c r="C2208" s="10" t="s">
        <v>239</v>
      </c>
      <c r="D2208" s="10">
        <v>0</v>
      </c>
    </row>
    <row r="2209" spans="1:4" x14ac:dyDescent="0.25">
      <c r="A2209" s="5">
        <v>2014</v>
      </c>
      <c r="B2209" s="10" t="s">
        <v>257</v>
      </c>
      <c r="C2209" s="10" t="s">
        <v>239</v>
      </c>
      <c r="D2209" s="10">
        <v>0</v>
      </c>
    </row>
    <row r="2210" spans="1:4" x14ac:dyDescent="0.25">
      <c r="A2210" s="5">
        <v>2014</v>
      </c>
      <c r="B2210" s="10" t="s">
        <v>258</v>
      </c>
      <c r="C2210" s="10" t="s">
        <v>239</v>
      </c>
      <c r="D2210" s="10">
        <v>0</v>
      </c>
    </row>
    <row r="2211" spans="1:4" x14ac:dyDescent="0.25">
      <c r="A2211" s="5">
        <v>2014</v>
      </c>
      <c r="B2211" s="10" t="s">
        <v>259</v>
      </c>
      <c r="C2211" s="10" t="s">
        <v>239</v>
      </c>
      <c r="D2211" s="10">
        <v>0</v>
      </c>
    </row>
    <row r="2212" spans="1:4" x14ac:dyDescent="0.25">
      <c r="A2212" s="5">
        <v>2014</v>
      </c>
      <c r="B2212" s="10" t="s">
        <v>248</v>
      </c>
      <c r="C2212" s="10" t="s">
        <v>240</v>
      </c>
      <c r="D2212" s="10">
        <v>700000</v>
      </c>
    </row>
    <row r="2213" spans="1:4" x14ac:dyDescent="0.25">
      <c r="A2213" s="5">
        <v>2014</v>
      </c>
      <c r="B2213" s="10" t="s">
        <v>249</v>
      </c>
      <c r="C2213" s="10" t="s">
        <v>240</v>
      </c>
      <c r="D2213" s="10">
        <v>10000</v>
      </c>
    </row>
    <row r="2214" spans="1:4" x14ac:dyDescent="0.25">
      <c r="A2214" s="5">
        <v>2014</v>
      </c>
      <c r="B2214" s="10" t="s">
        <v>250</v>
      </c>
      <c r="C2214" s="10" t="s">
        <v>240</v>
      </c>
      <c r="D2214" s="10">
        <v>350000</v>
      </c>
    </row>
    <row r="2215" spans="1:4" x14ac:dyDescent="0.25">
      <c r="A2215" s="5">
        <v>2014</v>
      </c>
      <c r="B2215" s="10" t="s">
        <v>251</v>
      </c>
      <c r="C2215" s="10" t="s">
        <v>240</v>
      </c>
      <c r="D2215" s="10">
        <v>350000</v>
      </c>
    </row>
    <row r="2216" spans="1:4" x14ac:dyDescent="0.25">
      <c r="A2216" s="5">
        <v>2014</v>
      </c>
      <c r="B2216" s="10" t="s">
        <v>252</v>
      </c>
      <c r="C2216" s="10" t="s">
        <v>240</v>
      </c>
      <c r="D2216" s="10">
        <v>0</v>
      </c>
    </row>
    <row r="2217" spans="1:4" x14ac:dyDescent="0.25">
      <c r="A2217" s="5">
        <v>2014</v>
      </c>
      <c r="B2217" s="10" t="s">
        <v>253</v>
      </c>
      <c r="C2217" s="10" t="s">
        <v>240</v>
      </c>
      <c r="D2217" s="10">
        <v>650000</v>
      </c>
    </row>
    <row r="2218" spans="1:4" x14ac:dyDescent="0.25">
      <c r="A2218" s="5">
        <v>2014</v>
      </c>
      <c r="B2218" s="10" t="s">
        <v>254</v>
      </c>
      <c r="C2218" s="10" t="s">
        <v>240</v>
      </c>
      <c r="D2218" s="10">
        <v>350000</v>
      </c>
    </row>
    <row r="2219" spans="1:4" x14ac:dyDescent="0.25">
      <c r="A2219" s="5">
        <v>2014</v>
      </c>
      <c r="B2219" s="10" t="s">
        <v>255</v>
      </c>
      <c r="C2219" s="10" t="s">
        <v>240</v>
      </c>
      <c r="D2219" s="10">
        <v>650000</v>
      </c>
    </row>
    <row r="2220" spans="1:4" x14ac:dyDescent="0.25">
      <c r="A2220" s="5">
        <v>2014</v>
      </c>
      <c r="B2220" s="10" t="s">
        <v>256</v>
      </c>
      <c r="C2220" s="10" t="s">
        <v>240</v>
      </c>
      <c r="D2220" s="10">
        <v>1720000</v>
      </c>
    </row>
    <row r="2221" spans="1:4" x14ac:dyDescent="0.25">
      <c r="A2221" s="5">
        <v>2014</v>
      </c>
      <c r="B2221" s="10" t="s">
        <v>257</v>
      </c>
      <c r="C2221" s="10" t="s">
        <v>240</v>
      </c>
      <c r="D2221" s="10">
        <v>0</v>
      </c>
    </row>
    <row r="2222" spans="1:4" x14ac:dyDescent="0.25">
      <c r="A2222" s="5">
        <v>2014</v>
      </c>
      <c r="B2222" s="10" t="s">
        <v>258</v>
      </c>
      <c r="C2222" s="10" t="s">
        <v>240</v>
      </c>
      <c r="D2222" s="10">
        <v>0</v>
      </c>
    </row>
    <row r="2223" spans="1:4" x14ac:dyDescent="0.25">
      <c r="A2223" s="5">
        <v>2014</v>
      </c>
      <c r="B2223" s="10" t="s">
        <v>259</v>
      </c>
      <c r="C2223" s="10" t="s">
        <v>240</v>
      </c>
      <c r="D2223" s="10">
        <v>0</v>
      </c>
    </row>
    <row r="2224" spans="1:4" x14ac:dyDescent="0.25">
      <c r="A2224" s="5">
        <v>2014</v>
      </c>
      <c r="B2224" s="10" t="s">
        <v>248</v>
      </c>
      <c r="C2224" s="10" t="s">
        <v>241</v>
      </c>
      <c r="D2224" s="10">
        <v>200000</v>
      </c>
    </row>
    <row r="2225" spans="1:4" x14ac:dyDescent="0.25">
      <c r="A2225" s="5">
        <v>2014</v>
      </c>
      <c r="B2225" s="10" t="s">
        <v>249</v>
      </c>
      <c r="C2225" s="10" t="s">
        <v>241</v>
      </c>
      <c r="D2225" s="10">
        <v>0</v>
      </c>
    </row>
    <row r="2226" spans="1:4" x14ac:dyDescent="0.25">
      <c r="A2226" s="5">
        <v>2014</v>
      </c>
      <c r="B2226" s="10" t="s">
        <v>250</v>
      </c>
      <c r="C2226" s="10" t="s">
        <v>241</v>
      </c>
      <c r="D2226" s="10">
        <v>510000</v>
      </c>
    </row>
    <row r="2227" spans="1:4" x14ac:dyDescent="0.25">
      <c r="A2227" s="5">
        <v>2014</v>
      </c>
      <c r="B2227" s="10" t="s">
        <v>251</v>
      </c>
      <c r="C2227" s="10" t="s">
        <v>241</v>
      </c>
      <c r="D2227" s="10">
        <v>0</v>
      </c>
    </row>
    <row r="2228" spans="1:4" x14ac:dyDescent="0.25">
      <c r="A2228" s="5">
        <v>2014</v>
      </c>
      <c r="B2228" s="10" t="s">
        <v>252</v>
      </c>
      <c r="C2228" s="10" t="s">
        <v>241</v>
      </c>
      <c r="D2228" s="10">
        <v>0</v>
      </c>
    </row>
    <row r="2229" spans="1:4" x14ac:dyDescent="0.25">
      <c r="A2229" s="5">
        <v>2014</v>
      </c>
      <c r="B2229" s="10" t="s">
        <v>253</v>
      </c>
      <c r="C2229" s="10" t="s">
        <v>241</v>
      </c>
      <c r="D2229" s="10">
        <v>0</v>
      </c>
    </row>
    <row r="2230" spans="1:4" x14ac:dyDescent="0.25">
      <c r="A2230" s="5">
        <v>2014</v>
      </c>
      <c r="B2230" s="10" t="s">
        <v>254</v>
      </c>
      <c r="C2230" s="10" t="s">
        <v>241</v>
      </c>
      <c r="D2230" s="10">
        <v>0</v>
      </c>
    </row>
    <row r="2231" spans="1:4" x14ac:dyDescent="0.25">
      <c r="A2231" s="5">
        <v>2014</v>
      </c>
      <c r="B2231" s="10" t="s">
        <v>255</v>
      </c>
      <c r="C2231" s="10" t="s">
        <v>241</v>
      </c>
      <c r="D2231" s="10">
        <v>0</v>
      </c>
    </row>
    <row r="2232" spans="1:4" x14ac:dyDescent="0.25">
      <c r="A2232" s="5">
        <v>2014</v>
      </c>
      <c r="B2232" s="10" t="s">
        <v>256</v>
      </c>
      <c r="C2232" s="10" t="s">
        <v>241</v>
      </c>
      <c r="D2232" s="10">
        <v>0</v>
      </c>
    </row>
    <row r="2233" spans="1:4" x14ac:dyDescent="0.25">
      <c r="A2233" s="5">
        <v>2014</v>
      </c>
      <c r="B2233" s="10" t="s">
        <v>257</v>
      </c>
      <c r="C2233" s="10" t="s">
        <v>241</v>
      </c>
      <c r="D2233" s="10">
        <v>0</v>
      </c>
    </row>
    <row r="2234" spans="1:4" x14ac:dyDescent="0.25">
      <c r="A2234" s="5">
        <v>2014</v>
      </c>
      <c r="B2234" s="10" t="s">
        <v>258</v>
      </c>
      <c r="C2234" s="10" t="s">
        <v>241</v>
      </c>
      <c r="D2234" s="10">
        <v>0</v>
      </c>
    </row>
    <row r="2235" spans="1:4" x14ac:dyDescent="0.25">
      <c r="A2235" s="5">
        <v>2014</v>
      </c>
      <c r="B2235" s="10" t="s">
        <v>259</v>
      </c>
      <c r="C2235" s="10" t="s">
        <v>241</v>
      </c>
      <c r="D2235" s="10">
        <v>0</v>
      </c>
    </row>
    <row r="2236" spans="1:4" x14ac:dyDescent="0.25">
      <c r="A2236" s="5">
        <v>2014</v>
      </c>
      <c r="B2236" s="10" t="s">
        <v>248</v>
      </c>
      <c r="C2236" s="10" t="s">
        <v>260</v>
      </c>
      <c r="D2236" s="10">
        <v>0</v>
      </c>
    </row>
    <row r="2237" spans="1:4" x14ac:dyDescent="0.25">
      <c r="A2237" s="5">
        <v>2014</v>
      </c>
      <c r="B2237" s="10" t="s">
        <v>249</v>
      </c>
      <c r="C2237" s="10" t="s">
        <v>260</v>
      </c>
      <c r="D2237" s="10">
        <v>0</v>
      </c>
    </row>
    <row r="2238" spans="1:4" x14ac:dyDescent="0.25">
      <c r="A2238" s="5">
        <v>2014</v>
      </c>
      <c r="B2238" s="10" t="s">
        <v>250</v>
      </c>
      <c r="C2238" s="10" t="s">
        <v>260</v>
      </c>
      <c r="D2238" s="10">
        <v>0</v>
      </c>
    </row>
    <row r="2239" spans="1:4" x14ac:dyDescent="0.25">
      <c r="A2239" s="5">
        <v>2014</v>
      </c>
      <c r="B2239" s="10" t="s">
        <v>251</v>
      </c>
      <c r="C2239" s="10" t="s">
        <v>260</v>
      </c>
      <c r="D2239" s="10">
        <v>0</v>
      </c>
    </row>
    <row r="2240" spans="1:4" x14ac:dyDescent="0.25">
      <c r="A2240" s="5">
        <v>2014</v>
      </c>
      <c r="B2240" s="10" t="s">
        <v>252</v>
      </c>
      <c r="C2240" s="10" t="s">
        <v>260</v>
      </c>
      <c r="D2240" s="10">
        <v>0</v>
      </c>
    </row>
    <row r="2241" spans="1:4" x14ac:dyDescent="0.25">
      <c r="A2241" s="5">
        <v>2014</v>
      </c>
      <c r="B2241" s="10" t="s">
        <v>253</v>
      </c>
      <c r="C2241" s="10" t="s">
        <v>260</v>
      </c>
      <c r="D2241" s="10">
        <v>0</v>
      </c>
    </row>
    <row r="2242" spans="1:4" x14ac:dyDescent="0.25">
      <c r="A2242" s="5">
        <v>2014</v>
      </c>
      <c r="B2242" s="10" t="s">
        <v>254</v>
      </c>
      <c r="C2242" s="10" t="s">
        <v>260</v>
      </c>
      <c r="D2242" s="10">
        <v>0</v>
      </c>
    </row>
    <row r="2243" spans="1:4" x14ac:dyDescent="0.25">
      <c r="A2243" s="5">
        <v>2014</v>
      </c>
      <c r="B2243" s="10" t="s">
        <v>255</v>
      </c>
      <c r="C2243" s="10" t="s">
        <v>260</v>
      </c>
      <c r="D2243" s="10">
        <v>0</v>
      </c>
    </row>
    <row r="2244" spans="1:4" x14ac:dyDescent="0.25">
      <c r="A2244" s="5">
        <v>2014</v>
      </c>
      <c r="B2244" s="10" t="s">
        <v>256</v>
      </c>
      <c r="C2244" s="10" t="s">
        <v>260</v>
      </c>
      <c r="D2244" s="10">
        <v>0</v>
      </c>
    </row>
    <row r="2245" spans="1:4" x14ac:dyDescent="0.25">
      <c r="A2245" s="5">
        <v>2014</v>
      </c>
      <c r="B2245" s="10" t="s">
        <v>257</v>
      </c>
      <c r="C2245" s="10" t="s">
        <v>260</v>
      </c>
      <c r="D2245" s="10">
        <v>0</v>
      </c>
    </row>
    <row r="2246" spans="1:4" x14ac:dyDescent="0.25">
      <c r="A2246" s="5">
        <v>2014</v>
      </c>
      <c r="B2246" s="10" t="s">
        <v>258</v>
      </c>
      <c r="C2246" s="10" t="s">
        <v>260</v>
      </c>
      <c r="D2246" s="10">
        <v>0</v>
      </c>
    </row>
    <row r="2247" spans="1:4" x14ac:dyDescent="0.25">
      <c r="A2247" s="5">
        <v>2014</v>
      </c>
      <c r="B2247" s="10" t="s">
        <v>259</v>
      </c>
      <c r="C2247" s="10" t="s">
        <v>260</v>
      </c>
      <c r="D2247" s="10">
        <v>0</v>
      </c>
    </row>
    <row r="2248" spans="1:4" x14ac:dyDescent="0.25">
      <c r="A2248" s="5">
        <v>2014</v>
      </c>
      <c r="B2248" s="10" t="s">
        <v>248</v>
      </c>
      <c r="C2248" s="10" t="s">
        <v>244</v>
      </c>
      <c r="D2248" s="10">
        <v>0</v>
      </c>
    </row>
    <row r="2249" spans="1:4" x14ac:dyDescent="0.25">
      <c r="A2249" s="5">
        <v>2014</v>
      </c>
      <c r="B2249" s="10" t="s">
        <v>249</v>
      </c>
      <c r="C2249" s="10" t="s">
        <v>244</v>
      </c>
      <c r="D2249" s="10">
        <v>0</v>
      </c>
    </row>
    <row r="2250" spans="1:4" x14ac:dyDescent="0.25">
      <c r="A2250" s="5">
        <v>2014</v>
      </c>
      <c r="B2250" s="10" t="s">
        <v>250</v>
      </c>
      <c r="C2250" s="10" t="s">
        <v>244</v>
      </c>
      <c r="D2250" s="10">
        <v>0</v>
      </c>
    </row>
    <row r="2251" spans="1:4" x14ac:dyDescent="0.25">
      <c r="A2251" s="5">
        <v>2014</v>
      </c>
      <c r="B2251" s="10" t="s">
        <v>251</v>
      </c>
      <c r="C2251" s="10" t="s">
        <v>244</v>
      </c>
      <c r="D2251" s="10">
        <v>0</v>
      </c>
    </row>
    <row r="2252" spans="1:4" x14ac:dyDescent="0.25">
      <c r="A2252" s="5">
        <v>2014</v>
      </c>
      <c r="B2252" s="10" t="s">
        <v>252</v>
      </c>
      <c r="C2252" s="10" t="s">
        <v>244</v>
      </c>
      <c r="D2252" s="10">
        <v>0</v>
      </c>
    </row>
    <row r="2253" spans="1:4" x14ac:dyDescent="0.25">
      <c r="A2253" s="5">
        <v>2014</v>
      </c>
      <c r="B2253" s="10" t="s">
        <v>253</v>
      </c>
      <c r="C2253" s="10" t="s">
        <v>244</v>
      </c>
      <c r="D2253" s="10">
        <v>700000</v>
      </c>
    </row>
    <row r="2254" spans="1:4" x14ac:dyDescent="0.25">
      <c r="A2254" s="5">
        <v>2014</v>
      </c>
      <c r="B2254" s="10" t="s">
        <v>254</v>
      </c>
      <c r="C2254" s="10" t="s">
        <v>244</v>
      </c>
      <c r="D2254" s="10">
        <v>200000</v>
      </c>
    </row>
    <row r="2255" spans="1:4" x14ac:dyDescent="0.25">
      <c r="A2255" s="5">
        <v>2014</v>
      </c>
      <c r="B2255" s="10" t="s">
        <v>255</v>
      </c>
      <c r="C2255" s="10" t="s">
        <v>244</v>
      </c>
      <c r="D2255" s="10">
        <v>100000</v>
      </c>
    </row>
    <row r="2256" spans="1:4" x14ac:dyDescent="0.25">
      <c r="A2256" s="5">
        <v>2014</v>
      </c>
      <c r="B2256" s="10" t="s">
        <v>256</v>
      </c>
      <c r="C2256" s="10" t="s">
        <v>244</v>
      </c>
      <c r="D2256" s="10">
        <v>200000</v>
      </c>
    </row>
    <row r="2257" spans="1:4" x14ac:dyDescent="0.25">
      <c r="A2257" s="5">
        <v>2014</v>
      </c>
      <c r="B2257" s="10" t="s">
        <v>257</v>
      </c>
      <c r="C2257" s="10" t="s">
        <v>244</v>
      </c>
      <c r="D2257" s="10">
        <v>500000</v>
      </c>
    </row>
    <row r="2258" spans="1:4" x14ac:dyDescent="0.25">
      <c r="A2258" s="5">
        <v>2014</v>
      </c>
      <c r="B2258" s="10" t="s">
        <v>258</v>
      </c>
      <c r="C2258" s="10" t="s">
        <v>244</v>
      </c>
      <c r="D2258" s="10">
        <v>0</v>
      </c>
    </row>
    <row r="2259" spans="1:4" x14ac:dyDescent="0.25">
      <c r="A2259" s="5">
        <v>2014</v>
      </c>
      <c r="B2259" s="10" t="s">
        <v>259</v>
      </c>
      <c r="C2259" s="10" t="s">
        <v>244</v>
      </c>
      <c r="D2259" s="10">
        <v>0</v>
      </c>
    </row>
    <row r="2260" spans="1:4" x14ac:dyDescent="0.25">
      <c r="A2260" s="5">
        <v>2014</v>
      </c>
      <c r="B2260" s="10" t="s">
        <v>248</v>
      </c>
      <c r="C2260" s="10" t="s">
        <v>243</v>
      </c>
      <c r="D2260" s="10">
        <v>0</v>
      </c>
    </row>
    <row r="2261" spans="1:4" x14ac:dyDescent="0.25">
      <c r="A2261" s="5">
        <v>2014</v>
      </c>
      <c r="B2261" s="10" t="s">
        <v>249</v>
      </c>
      <c r="C2261" s="10" t="s">
        <v>243</v>
      </c>
      <c r="D2261" s="10">
        <v>0</v>
      </c>
    </row>
    <row r="2262" spans="1:4" x14ac:dyDescent="0.25">
      <c r="A2262" s="5">
        <v>2014</v>
      </c>
      <c r="B2262" s="10" t="s">
        <v>250</v>
      </c>
      <c r="C2262" s="10" t="s">
        <v>243</v>
      </c>
      <c r="D2262" s="10">
        <v>0</v>
      </c>
    </row>
    <row r="2263" spans="1:4" x14ac:dyDescent="0.25">
      <c r="A2263" s="5">
        <v>2014</v>
      </c>
      <c r="B2263" s="10" t="s">
        <v>251</v>
      </c>
      <c r="C2263" s="10" t="s">
        <v>243</v>
      </c>
      <c r="D2263" s="10">
        <v>0</v>
      </c>
    </row>
    <row r="2264" spans="1:4" x14ac:dyDescent="0.25">
      <c r="A2264" s="5">
        <v>2014</v>
      </c>
      <c r="B2264" s="10" t="s">
        <v>252</v>
      </c>
      <c r="C2264" s="10" t="s">
        <v>243</v>
      </c>
      <c r="D2264" s="10">
        <v>0</v>
      </c>
    </row>
    <row r="2265" spans="1:4" x14ac:dyDescent="0.25">
      <c r="A2265" s="5">
        <v>2014</v>
      </c>
      <c r="B2265" s="10" t="s">
        <v>253</v>
      </c>
      <c r="C2265" s="10" t="s">
        <v>243</v>
      </c>
      <c r="D2265" s="10">
        <v>0</v>
      </c>
    </row>
    <row r="2266" spans="1:4" x14ac:dyDescent="0.25">
      <c r="A2266" s="5">
        <v>2014</v>
      </c>
      <c r="B2266" s="10" t="s">
        <v>254</v>
      </c>
      <c r="C2266" s="10" t="s">
        <v>243</v>
      </c>
      <c r="D2266" s="10">
        <v>0</v>
      </c>
    </row>
    <row r="2267" spans="1:4" x14ac:dyDescent="0.25">
      <c r="A2267" s="5">
        <v>2014</v>
      </c>
      <c r="B2267" s="10" t="s">
        <v>255</v>
      </c>
      <c r="C2267" s="10" t="s">
        <v>243</v>
      </c>
      <c r="D2267" s="10">
        <v>0</v>
      </c>
    </row>
    <row r="2268" spans="1:4" x14ac:dyDescent="0.25">
      <c r="A2268" s="5">
        <v>2014</v>
      </c>
      <c r="B2268" s="10" t="s">
        <v>256</v>
      </c>
      <c r="C2268" s="10" t="s">
        <v>243</v>
      </c>
      <c r="D2268" s="10">
        <v>0</v>
      </c>
    </row>
    <row r="2269" spans="1:4" x14ac:dyDescent="0.25">
      <c r="A2269" s="5">
        <v>2014</v>
      </c>
      <c r="B2269" s="10" t="s">
        <v>257</v>
      </c>
      <c r="C2269" s="10" t="s">
        <v>243</v>
      </c>
      <c r="D2269" s="10">
        <v>0</v>
      </c>
    </row>
    <row r="2270" spans="1:4" x14ac:dyDescent="0.25">
      <c r="A2270" s="5">
        <v>2014</v>
      </c>
      <c r="B2270" s="10" t="s">
        <v>258</v>
      </c>
      <c r="C2270" s="10" t="s">
        <v>243</v>
      </c>
      <c r="D2270" s="10">
        <v>0</v>
      </c>
    </row>
    <row r="2271" spans="1:4" x14ac:dyDescent="0.25">
      <c r="A2271" s="5">
        <v>2014</v>
      </c>
      <c r="B2271" s="10" t="s">
        <v>259</v>
      </c>
      <c r="C2271" s="10" t="s">
        <v>243</v>
      </c>
      <c r="D2271" s="10">
        <v>0</v>
      </c>
    </row>
    <row r="2272" spans="1:4" x14ac:dyDescent="0.25">
      <c r="A2272" s="5">
        <v>2015</v>
      </c>
      <c r="B2272" s="10" t="s">
        <v>248</v>
      </c>
      <c r="C2272" s="10" t="s">
        <v>236</v>
      </c>
      <c r="D2272" s="10">
        <v>0</v>
      </c>
    </row>
    <row r="2273" spans="1:4" x14ac:dyDescent="0.25">
      <c r="A2273" s="5">
        <v>2015</v>
      </c>
      <c r="B2273" s="10" t="s">
        <v>249</v>
      </c>
      <c r="C2273" s="10" t="s">
        <v>236</v>
      </c>
      <c r="D2273" s="10">
        <v>0</v>
      </c>
    </row>
    <row r="2274" spans="1:4" x14ac:dyDescent="0.25">
      <c r="A2274" s="5">
        <v>2015</v>
      </c>
      <c r="B2274" s="10" t="s">
        <v>250</v>
      </c>
      <c r="C2274" s="10" t="s">
        <v>236</v>
      </c>
      <c r="D2274" s="10">
        <v>0</v>
      </c>
    </row>
    <row r="2275" spans="1:4" x14ac:dyDescent="0.25">
      <c r="A2275" s="5">
        <v>2015</v>
      </c>
      <c r="B2275" s="10" t="s">
        <v>251</v>
      </c>
      <c r="C2275" s="10" t="s">
        <v>236</v>
      </c>
      <c r="D2275" s="10">
        <v>0</v>
      </c>
    </row>
    <row r="2276" spans="1:4" x14ac:dyDescent="0.25">
      <c r="A2276" s="5">
        <v>2015</v>
      </c>
      <c r="B2276" s="10" t="s">
        <v>252</v>
      </c>
      <c r="C2276" s="10" t="s">
        <v>236</v>
      </c>
      <c r="D2276" s="10">
        <v>0</v>
      </c>
    </row>
    <row r="2277" spans="1:4" x14ac:dyDescent="0.25">
      <c r="A2277" s="5">
        <v>2015</v>
      </c>
      <c r="B2277" s="10" t="s">
        <v>253</v>
      </c>
      <c r="C2277" s="10" t="s">
        <v>236</v>
      </c>
      <c r="D2277" s="10">
        <v>0</v>
      </c>
    </row>
    <row r="2278" spans="1:4" x14ac:dyDescent="0.25">
      <c r="A2278" s="5">
        <v>2015</v>
      </c>
      <c r="B2278" s="10" t="s">
        <v>254</v>
      </c>
      <c r="C2278" s="10" t="s">
        <v>236</v>
      </c>
      <c r="D2278" s="10">
        <v>0</v>
      </c>
    </row>
    <row r="2279" spans="1:4" x14ac:dyDescent="0.25">
      <c r="A2279" s="5">
        <v>2015</v>
      </c>
      <c r="B2279" s="10" t="s">
        <v>255</v>
      </c>
      <c r="C2279" s="10" t="s">
        <v>236</v>
      </c>
      <c r="D2279" s="10">
        <v>0</v>
      </c>
    </row>
    <row r="2280" spans="1:4" x14ac:dyDescent="0.25">
      <c r="A2280" s="5">
        <v>2015</v>
      </c>
      <c r="B2280" s="10" t="s">
        <v>256</v>
      </c>
      <c r="C2280" s="10" t="s">
        <v>236</v>
      </c>
      <c r="D2280" s="10">
        <v>0</v>
      </c>
    </row>
    <row r="2281" spans="1:4" x14ac:dyDescent="0.25">
      <c r="A2281" s="5">
        <v>2015</v>
      </c>
      <c r="B2281" s="10" t="s">
        <v>257</v>
      </c>
      <c r="C2281" s="10" t="s">
        <v>236</v>
      </c>
      <c r="D2281" s="10">
        <v>0</v>
      </c>
    </row>
    <row r="2282" spans="1:4" x14ac:dyDescent="0.25">
      <c r="A2282" s="5">
        <v>2015</v>
      </c>
      <c r="B2282" s="10" t="s">
        <v>258</v>
      </c>
      <c r="C2282" s="10" t="s">
        <v>236</v>
      </c>
      <c r="D2282" s="10">
        <v>0</v>
      </c>
    </row>
    <row r="2283" spans="1:4" x14ac:dyDescent="0.25">
      <c r="A2283" s="5">
        <v>2015</v>
      </c>
      <c r="B2283" s="10" t="s">
        <v>259</v>
      </c>
      <c r="C2283" s="10" t="s">
        <v>236</v>
      </c>
      <c r="D2283" s="10">
        <v>0</v>
      </c>
    </row>
    <row r="2284" spans="1:4" x14ac:dyDescent="0.25">
      <c r="A2284" s="5">
        <v>2015</v>
      </c>
      <c r="B2284" s="10" t="s">
        <v>248</v>
      </c>
      <c r="C2284" s="10" t="s">
        <v>237</v>
      </c>
      <c r="D2284" s="10">
        <v>60000</v>
      </c>
    </row>
    <row r="2285" spans="1:4" x14ac:dyDescent="0.25">
      <c r="A2285" s="5">
        <v>2015</v>
      </c>
      <c r="B2285" s="10" t="s">
        <v>249</v>
      </c>
      <c r="C2285" s="10" t="s">
        <v>237</v>
      </c>
      <c r="D2285" s="10">
        <v>0</v>
      </c>
    </row>
    <row r="2286" spans="1:4" x14ac:dyDescent="0.25">
      <c r="A2286" s="5">
        <v>2015</v>
      </c>
      <c r="B2286" s="10" t="s">
        <v>250</v>
      </c>
      <c r="C2286" s="10" t="s">
        <v>237</v>
      </c>
      <c r="D2286" s="10">
        <v>100000</v>
      </c>
    </row>
    <row r="2287" spans="1:4" x14ac:dyDescent="0.25">
      <c r="A2287" s="5">
        <v>2015</v>
      </c>
      <c r="B2287" s="10" t="s">
        <v>251</v>
      </c>
      <c r="C2287" s="10" t="s">
        <v>237</v>
      </c>
      <c r="D2287" s="10">
        <v>0</v>
      </c>
    </row>
    <row r="2288" spans="1:4" x14ac:dyDescent="0.25">
      <c r="A2288" s="5">
        <v>2015</v>
      </c>
      <c r="B2288" s="10" t="s">
        <v>252</v>
      </c>
      <c r="C2288" s="10" t="s">
        <v>237</v>
      </c>
      <c r="D2288" s="10">
        <v>970000</v>
      </c>
    </row>
    <row r="2289" spans="1:4" x14ac:dyDescent="0.25">
      <c r="A2289" s="5">
        <v>2015</v>
      </c>
      <c r="B2289" s="10" t="s">
        <v>253</v>
      </c>
      <c r="C2289" s="10" t="s">
        <v>237</v>
      </c>
      <c r="D2289" s="10">
        <v>0</v>
      </c>
    </row>
    <row r="2290" spans="1:4" x14ac:dyDescent="0.25">
      <c r="A2290" s="5">
        <v>2015</v>
      </c>
      <c r="B2290" s="10" t="s">
        <v>254</v>
      </c>
      <c r="C2290" s="10" t="s">
        <v>237</v>
      </c>
      <c r="D2290" s="10">
        <v>0</v>
      </c>
    </row>
    <row r="2291" spans="1:4" x14ac:dyDescent="0.25">
      <c r="A2291" s="5">
        <v>2015</v>
      </c>
      <c r="B2291" s="10" t="s">
        <v>255</v>
      </c>
      <c r="C2291" s="10" t="s">
        <v>237</v>
      </c>
      <c r="D2291" s="10">
        <v>75000</v>
      </c>
    </row>
    <row r="2292" spans="1:4" x14ac:dyDescent="0.25">
      <c r="A2292" s="5">
        <v>2015</v>
      </c>
      <c r="B2292" s="10" t="s">
        <v>256</v>
      </c>
      <c r="C2292" s="10" t="s">
        <v>237</v>
      </c>
      <c r="D2292" s="10">
        <v>200000</v>
      </c>
    </row>
    <row r="2293" spans="1:4" x14ac:dyDescent="0.25">
      <c r="A2293" s="5">
        <v>2015</v>
      </c>
      <c r="B2293" s="10" t="s">
        <v>257</v>
      </c>
      <c r="C2293" s="10" t="s">
        <v>237</v>
      </c>
      <c r="D2293" s="10">
        <v>0</v>
      </c>
    </row>
    <row r="2294" spans="1:4" x14ac:dyDescent="0.25">
      <c r="A2294" s="5">
        <v>2015</v>
      </c>
      <c r="B2294" s="10" t="s">
        <v>258</v>
      </c>
      <c r="C2294" s="10" t="s">
        <v>237</v>
      </c>
      <c r="D2294" s="10">
        <v>0</v>
      </c>
    </row>
    <row r="2295" spans="1:4" x14ac:dyDescent="0.25">
      <c r="A2295" s="5">
        <v>2015</v>
      </c>
      <c r="B2295" s="10" t="s">
        <v>259</v>
      </c>
      <c r="C2295" s="10" t="s">
        <v>237</v>
      </c>
      <c r="D2295" s="10">
        <v>925000</v>
      </c>
    </row>
    <row r="2296" spans="1:4" x14ac:dyDescent="0.25">
      <c r="A2296" s="5">
        <v>2015</v>
      </c>
      <c r="B2296" s="10" t="s">
        <v>248</v>
      </c>
      <c r="C2296" s="10" t="s">
        <v>238</v>
      </c>
      <c r="D2296" s="10">
        <v>0</v>
      </c>
    </row>
    <row r="2297" spans="1:4" x14ac:dyDescent="0.25">
      <c r="A2297" s="5">
        <v>2015</v>
      </c>
      <c r="B2297" s="10" t="s">
        <v>249</v>
      </c>
      <c r="C2297" s="10" t="s">
        <v>238</v>
      </c>
      <c r="D2297" s="10">
        <v>0</v>
      </c>
    </row>
    <row r="2298" spans="1:4" x14ac:dyDescent="0.25">
      <c r="A2298" s="5">
        <v>2015</v>
      </c>
      <c r="B2298" s="10" t="s">
        <v>250</v>
      </c>
      <c r="C2298" s="10" t="s">
        <v>238</v>
      </c>
      <c r="D2298" s="10">
        <v>0</v>
      </c>
    </row>
    <row r="2299" spans="1:4" x14ac:dyDescent="0.25">
      <c r="A2299" s="5">
        <v>2015</v>
      </c>
      <c r="B2299" s="10" t="s">
        <v>251</v>
      </c>
      <c r="C2299" s="10" t="s">
        <v>238</v>
      </c>
      <c r="D2299" s="10">
        <v>0</v>
      </c>
    </row>
    <row r="2300" spans="1:4" x14ac:dyDescent="0.25">
      <c r="A2300" s="5">
        <v>2015</v>
      </c>
      <c r="B2300" s="10" t="s">
        <v>252</v>
      </c>
      <c r="C2300" s="10" t="s">
        <v>238</v>
      </c>
      <c r="D2300" s="10">
        <v>0</v>
      </c>
    </row>
    <row r="2301" spans="1:4" x14ac:dyDescent="0.25">
      <c r="A2301" s="5">
        <v>2015</v>
      </c>
      <c r="B2301" s="10" t="s">
        <v>253</v>
      </c>
      <c r="C2301" s="10" t="s">
        <v>238</v>
      </c>
      <c r="D2301" s="10">
        <v>0</v>
      </c>
    </row>
    <row r="2302" spans="1:4" x14ac:dyDescent="0.25">
      <c r="A2302" s="5">
        <v>2015</v>
      </c>
      <c r="B2302" s="10" t="s">
        <v>254</v>
      </c>
      <c r="C2302" s="10" t="s">
        <v>238</v>
      </c>
      <c r="D2302" s="10">
        <v>0</v>
      </c>
    </row>
    <row r="2303" spans="1:4" x14ac:dyDescent="0.25">
      <c r="A2303" s="5">
        <v>2015</v>
      </c>
      <c r="B2303" s="10" t="s">
        <v>255</v>
      </c>
      <c r="C2303" s="10" t="s">
        <v>238</v>
      </c>
      <c r="D2303" s="10">
        <v>0</v>
      </c>
    </row>
    <row r="2304" spans="1:4" x14ac:dyDescent="0.25">
      <c r="A2304" s="5">
        <v>2015</v>
      </c>
      <c r="B2304" s="10" t="s">
        <v>256</v>
      </c>
      <c r="C2304" s="10" t="s">
        <v>238</v>
      </c>
      <c r="D2304" s="10">
        <v>0</v>
      </c>
    </row>
    <row r="2305" spans="1:4" x14ac:dyDescent="0.25">
      <c r="A2305" s="5">
        <v>2015</v>
      </c>
      <c r="B2305" s="10" t="s">
        <v>257</v>
      </c>
      <c r="C2305" s="10" t="s">
        <v>238</v>
      </c>
      <c r="D2305" s="10">
        <v>0</v>
      </c>
    </row>
    <row r="2306" spans="1:4" x14ac:dyDescent="0.25">
      <c r="A2306" s="5">
        <v>2015</v>
      </c>
      <c r="B2306" s="10" t="s">
        <v>258</v>
      </c>
      <c r="C2306" s="10" t="s">
        <v>238</v>
      </c>
      <c r="D2306" s="10">
        <v>0</v>
      </c>
    </row>
    <row r="2307" spans="1:4" x14ac:dyDescent="0.25">
      <c r="A2307" s="5">
        <v>2015</v>
      </c>
      <c r="B2307" s="10" t="s">
        <v>259</v>
      </c>
      <c r="C2307" s="10" t="s">
        <v>238</v>
      </c>
      <c r="D2307" s="10">
        <v>0</v>
      </c>
    </row>
    <row r="2308" spans="1:4" x14ac:dyDescent="0.25">
      <c r="A2308" s="5">
        <v>2015</v>
      </c>
      <c r="B2308" s="10" t="s">
        <v>248</v>
      </c>
      <c r="C2308" s="10" t="s">
        <v>239</v>
      </c>
      <c r="D2308" s="10">
        <v>0</v>
      </c>
    </row>
    <row r="2309" spans="1:4" x14ac:dyDescent="0.25">
      <c r="A2309" s="5">
        <v>2015</v>
      </c>
      <c r="B2309" s="10" t="s">
        <v>249</v>
      </c>
      <c r="C2309" s="10" t="s">
        <v>239</v>
      </c>
      <c r="D2309" s="10">
        <v>0</v>
      </c>
    </row>
    <row r="2310" spans="1:4" x14ac:dyDescent="0.25">
      <c r="A2310" s="5">
        <v>2015</v>
      </c>
      <c r="B2310" s="10" t="s">
        <v>250</v>
      </c>
      <c r="C2310" s="10" t="s">
        <v>239</v>
      </c>
      <c r="D2310" s="10">
        <v>0</v>
      </c>
    </row>
    <row r="2311" spans="1:4" x14ac:dyDescent="0.25">
      <c r="A2311" s="5">
        <v>2015</v>
      </c>
      <c r="B2311" s="10" t="s">
        <v>251</v>
      </c>
      <c r="C2311" s="10" t="s">
        <v>239</v>
      </c>
      <c r="D2311" s="10">
        <v>175000</v>
      </c>
    </row>
    <row r="2312" spans="1:4" x14ac:dyDescent="0.25">
      <c r="A2312" s="5">
        <v>2015</v>
      </c>
      <c r="B2312" s="10" t="s">
        <v>252</v>
      </c>
      <c r="C2312" s="10" t="s">
        <v>239</v>
      </c>
      <c r="D2312" s="10">
        <v>0</v>
      </c>
    </row>
    <row r="2313" spans="1:4" x14ac:dyDescent="0.25">
      <c r="A2313" s="5">
        <v>2015</v>
      </c>
      <c r="B2313" s="10" t="s">
        <v>253</v>
      </c>
      <c r="C2313" s="10" t="s">
        <v>239</v>
      </c>
      <c r="D2313" s="10">
        <v>0</v>
      </c>
    </row>
    <row r="2314" spans="1:4" x14ac:dyDescent="0.25">
      <c r="A2314" s="5">
        <v>2015</v>
      </c>
      <c r="B2314" s="10" t="s">
        <v>254</v>
      </c>
      <c r="C2314" s="10" t="s">
        <v>239</v>
      </c>
      <c r="D2314" s="10">
        <v>0</v>
      </c>
    </row>
    <row r="2315" spans="1:4" x14ac:dyDescent="0.25">
      <c r="A2315" s="5">
        <v>2015</v>
      </c>
      <c r="B2315" s="10" t="s">
        <v>255</v>
      </c>
      <c r="C2315" s="10" t="s">
        <v>239</v>
      </c>
      <c r="D2315" s="10">
        <v>0</v>
      </c>
    </row>
    <row r="2316" spans="1:4" x14ac:dyDescent="0.25">
      <c r="A2316" s="5">
        <v>2015</v>
      </c>
      <c r="B2316" s="10" t="s">
        <v>256</v>
      </c>
      <c r="C2316" s="10" t="s">
        <v>239</v>
      </c>
      <c r="D2316" s="10">
        <v>0</v>
      </c>
    </row>
    <row r="2317" spans="1:4" x14ac:dyDescent="0.25">
      <c r="A2317" s="5">
        <v>2015</v>
      </c>
      <c r="B2317" s="10" t="s">
        <v>257</v>
      </c>
      <c r="C2317" s="10" t="s">
        <v>239</v>
      </c>
      <c r="D2317" s="10">
        <v>0</v>
      </c>
    </row>
    <row r="2318" spans="1:4" x14ac:dyDescent="0.25">
      <c r="A2318" s="5">
        <v>2015</v>
      </c>
      <c r="B2318" s="10" t="s">
        <v>258</v>
      </c>
      <c r="C2318" s="10" t="s">
        <v>239</v>
      </c>
      <c r="D2318" s="10">
        <v>0</v>
      </c>
    </row>
    <row r="2319" spans="1:4" x14ac:dyDescent="0.25">
      <c r="A2319" s="5">
        <v>2015</v>
      </c>
      <c r="B2319" s="10" t="s">
        <v>259</v>
      </c>
      <c r="C2319" s="10" t="s">
        <v>239</v>
      </c>
      <c r="D2319" s="10">
        <v>0</v>
      </c>
    </row>
    <row r="2320" spans="1:4" x14ac:dyDescent="0.25">
      <c r="A2320" s="5">
        <v>2015</v>
      </c>
      <c r="B2320" s="10" t="s">
        <v>248</v>
      </c>
      <c r="C2320" s="10" t="s">
        <v>240</v>
      </c>
      <c r="D2320" s="10">
        <v>1150000</v>
      </c>
    </row>
    <row r="2321" spans="1:4" x14ac:dyDescent="0.25">
      <c r="A2321" s="5">
        <v>2015</v>
      </c>
      <c r="B2321" s="10" t="s">
        <v>249</v>
      </c>
      <c r="C2321" s="10" t="s">
        <v>240</v>
      </c>
      <c r="D2321" s="10">
        <v>0</v>
      </c>
    </row>
    <row r="2322" spans="1:4" x14ac:dyDescent="0.25">
      <c r="A2322" s="5">
        <v>2015</v>
      </c>
      <c r="B2322" s="10" t="s">
        <v>250</v>
      </c>
      <c r="C2322" s="10" t="s">
        <v>240</v>
      </c>
      <c r="D2322" s="10">
        <v>750000</v>
      </c>
    </row>
    <row r="2323" spans="1:4" x14ac:dyDescent="0.25">
      <c r="A2323" s="5">
        <v>2015</v>
      </c>
      <c r="B2323" s="10" t="s">
        <v>251</v>
      </c>
      <c r="C2323" s="10" t="s">
        <v>240</v>
      </c>
      <c r="D2323" s="10">
        <v>665000</v>
      </c>
    </row>
    <row r="2324" spans="1:4" x14ac:dyDescent="0.25">
      <c r="A2324" s="5">
        <v>2015</v>
      </c>
      <c r="B2324" s="10" t="s">
        <v>252</v>
      </c>
      <c r="C2324" s="10" t="s">
        <v>240</v>
      </c>
      <c r="D2324" s="10">
        <v>0</v>
      </c>
    </row>
    <row r="2325" spans="1:4" x14ac:dyDescent="0.25">
      <c r="A2325" s="5">
        <v>2015</v>
      </c>
      <c r="B2325" s="10" t="s">
        <v>253</v>
      </c>
      <c r="C2325" s="10" t="s">
        <v>240</v>
      </c>
      <c r="D2325" s="10">
        <v>0</v>
      </c>
    </row>
    <row r="2326" spans="1:4" x14ac:dyDescent="0.25">
      <c r="A2326" s="5">
        <v>2015</v>
      </c>
      <c r="B2326" s="10" t="s">
        <v>254</v>
      </c>
      <c r="C2326" s="10" t="s">
        <v>240</v>
      </c>
      <c r="D2326" s="10">
        <v>320000</v>
      </c>
    </row>
    <row r="2327" spans="1:4" x14ac:dyDescent="0.25">
      <c r="A2327" s="5">
        <v>2015</v>
      </c>
      <c r="B2327" s="10" t="s">
        <v>255</v>
      </c>
      <c r="C2327" s="10" t="s">
        <v>240</v>
      </c>
      <c r="D2327" s="10">
        <v>1370000</v>
      </c>
    </row>
    <row r="2328" spans="1:4" x14ac:dyDescent="0.25">
      <c r="A2328" s="5">
        <v>2015</v>
      </c>
      <c r="B2328" s="10" t="s">
        <v>256</v>
      </c>
      <c r="C2328" s="10" t="s">
        <v>240</v>
      </c>
      <c r="D2328" s="10">
        <v>1230000</v>
      </c>
    </row>
    <row r="2329" spans="1:4" x14ac:dyDescent="0.25">
      <c r="A2329" s="5">
        <v>2015</v>
      </c>
      <c r="B2329" s="10" t="s">
        <v>257</v>
      </c>
      <c r="C2329" s="10" t="s">
        <v>240</v>
      </c>
      <c r="D2329" s="10">
        <v>1050000</v>
      </c>
    </row>
    <row r="2330" spans="1:4" x14ac:dyDescent="0.25">
      <c r="A2330" s="5">
        <v>2015</v>
      </c>
      <c r="B2330" s="10" t="s">
        <v>258</v>
      </c>
      <c r="C2330" s="10" t="s">
        <v>240</v>
      </c>
      <c r="D2330" s="10">
        <v>0</v>
      </c>
    </row>
    <row r="2331" spans="1:4" x14ac:dyDescent="0.25">
      <c r="A2331" s="5">
        <v>2015</v>
      </c>
      <c r="B2331" s="10" t="s">
        <v>259</v>
      </c>
      <c r="C2331" s="10" t="s">
        <v>240</v>
      </c>
      <c r="D2331" s="10">
        <v>0</v>
      </c>
    </row>
    <row r="2332" spans="1:4" x14ac:dyDescent="0.25">
      <c r="A2332" s="5">
        <v>2015</v>
      </c>
      <c r="B2332" s="10" t="s">
        <v>248</v>
      </c>
      <c r="C2332" s="10" t="s">
        <v>241</v>
      </c>
      <c r="D2332" s="10">
        <v>220000</v>
      </c>
    </row>
    <row r="2333" spans="1:4" x14ac:dyDescent="0.25">
      <c r="A2333" s="5">
        <v>2015</v>
      </c>
      <c r="B2333" s="10" t="s">
        <v>249</v>
      </c>
      <c r="C2333" s="10" t="s">
        <v>241</v>
      </c>
      <c r="D2333" s="10">
        <v>0</v>
      </c>
    </row>
    <row r="2334" spans="1:4" x14ac:dyDescent="0.25">
      <c r="A2334" s="5">
        <v>2015</v>
      </c>
      <c r="B2334" s="10" t="s">
        <v>250</v>
      </c>
      <c r="C2334" s="10" t="s">
        <v>241</v>
      </c>
      <c r="D2334" s="10">
        <v>350000</v>
      </c>
    </row>
    <row r="2335" spans="1:4" x14ac:dyDescent="0.25">
      <c r="A2335" s="5">
        <v>2015</v>
      </c>
      <c r="B2335" s="10" t="s">
        <v>251</v>
      </c>
      <c r="C2335" s="10" t="s">
        <v>241</v>
      </c>
      <c r="D2335" s="10">
        <v>100000</v>
      </c>
    </row>
    <row r="2336" spans="1:4" x14ac:dyDescent="0.25">
      <c r="A2336" s="5">
        <v>2015</v>
      </c>
      <c r="B2336" s="10" t="s">
        <v>252</v>
      </c>
      <c r="C2336" s="10" t="s">
        <v>241</v>
      </c>
      <c r="D2336" s="10">
        <v>0</v>
      </c>
    </row>
    <row r="2337" spans="1:4" x14ac:dyDescent="0.25">
      <c r="A2337" s="5">
        <v>2015</v>
      </c>
      <c r="B2337" s="10" t="s">
        <v>253</v>
      </c>
      <c r="C2337" s="10" t="s">
        <v>241</v>
      </c>
      <c r="D2337" s="10">
        <v>0</v>
      </c>
    </row>
    <row r="2338" spans="1:4" x14ac:dyDescent="0.25">
      <c r="A2338" s="5">
        <v>2015</v>
      </c>
      <c r="B2338" s="10" t="s">
        <v>254</v>
      </c>
      <c r="C2338" s="10" t="s">
        <v>241</v>
      </c>
      <c r="D2338" s="10">
        <v>0</v>
      </c>
    </row>
    <row r="2339" spans="1:4" x14ac:dyDescent="0.25">
      <c r="A2339" s="5">
        <v>2015</v>
      </c>
      <c r="B2339" s="10" t="s">
        <v>255</v>
      </c>
      <c r="C2339" s="10" t="s">
        <v>241</v>
      </c>
      <c r="D2339" s="10">
        <v>0</v>
      </c>
    </row>
    <row r="2340" spans="1:4" x14ac:dyDescent="0.25">
      <c r="A2340" s="5">
        <v>2015</v>
      </c>
      <c r="B2340" s="10" t="s">
        <v>256</v>
      </c>
      <c r="C2340" s="10" t="s">
        <v>241</v>
      </c>
      <c r="D2340" s="10">
        <v>0</v>
      </c>
    </row>
    <row r="2341" spans="1:4" x14ac:dyDescent="0.25">
      <c r="A2341" s="5">
        <v>2015</v>
      </c>
      <c r="B2341" s="10" t="s">
        <v>257</v>
      </c>
      <c r="C2341" s="10" t="s">
        <v>241</v>
      </c>
      <c r="D2341" s="10">
        <v>0</v>
      </c>
    </row>
    <row r="2342" spans="1:4" x14ac:dyDescent="0.25">
      <c r="A2342" s="5">
        <v>2015</v>
      </c>
      <c r="B2342" s="10" t="s">
        <v>258</v>
      </c>
      <c r="C2342" s="10" t="s">
        <v>241</v>
      </c>
      <c r="D2342" s="10">
        <v>0</v>
      </c>
    </row>
    <row r="2343" spans="1:4" x14ac:dyDescent="0.25">
      <c r="A2343" s="5">
        <v>2015</v>
      </c>
      <c r="B2343" s="10" t="s">
        <v>259</v>
      </c>
      <c r="C2343" s="10" t="s">
        <v>241</v>
      </c>
      <c r="D2343" s="10">
        <v>0</v>
      </c>
    </row>
    <row r="2344" spans="1:4" x14ac:dyDescent="0.25">
      <c r="A2344" s="5">
        <v>2015</v>
      </c>
      <c r="B2344" s="10" t="s">
        <v>248</v>
      </c>
      <c r="C2344" s="10" t="s">
        <v>260</v>
      </c>
      <c r="D2344" s="10">
        <v>0</v>
      </c>
    </row>
    <row r="2345" spans="1:4" x14ac:dyDescent="0.25">
      <c r="A2345" s="5">
        <v>2015</v>
      </c>
      <c r="B2345" s="10" t="s">
        <v>249</v>
      </c>
      <c r="C2345" s="10" t="s">
        <v>260</v>
      </c>
      <c r="D2345" s="10">
        <v>0</v>
      </c>
    </row>
    <row r="2346" spans="1:4" x14ac:dyDescent="0.25">
      <c r="A2346" s="5">
        <v>2015</v>
      </c>
      <c r="B2346" s="10" t="s">
        <v>250</v>
      </c>
      <c r="C2346" s="10" t="s">
        <v>260</v>
      </c>
      <c r="D2346" s="10">
        <v>0</v>
      </c>
    </row>
    <row r="2347" spans="1:4" x14ac:dyDescent="0.25">
      <c r="A2347" s="5">
        <v>2015</v>
      </c>
      <c r="B2347" s="10" t="s">
        <v>251</v>
      </c>
      <c r="C2347" s="10" t="s">
        <v>260</v>
      </c>
      <c r="D2347" s="10">
        <v>0</v>
      </c>
    </row>
    <row r="2348" spans="1:4" x14ac:dyDescent="0.25">
      <c r="A2348" s="5">
        <v>2015</v>
      </c>
      <c r="B2348" s="10" t="s">
        <v>252</v>
      </c>
      <c r="C2348" s="10" t="s">
        <v>260</v>
      </c>
      <c r="D2348" s="10">
        <v>0</v>
      </c>
    </row>
    <row r="2349" spans="1:4" x14ac:dyDescent="0.25">
      <c r="A2349" s="5">
        <v>2015</v>
      </c>
      <c r="B2349" s="10" t="s">
        <v>253</v>
      </c>
      <c r="C2349" s="10" t="s">
        <v>260</v>
      </c>
      <c r="D2349" s="10">
        <v>0</v>
      </c>
    </row>
    <row r="2350" spans="1:4" x14ac:dyDescent="0.25">
      <c r="A2350" s="5">
        <v>2015</v>
      </c>
      <c r="B2350" s="10" t="s">
        <v>254</v>
      </c>
      <c r="C2350" s="10" t="s">
        <v>260</v>
      </c>
      <c r="D2350" s="10">
        <v>0</v>
      </c>
    </row>
    <row r="2351" spans="1:4" x14ac:dyDescent="0.25">
      <c r="A2351" s="5">
        <v>2015</v>
      </c>
      <c r="B2351" s="10" t="s">
        <v>255</v>
      </c>
      <c r="C2351" s="10" t="s">
        <v>260</v>
      </c>
      <c r="D2351" s="10">
        <v>0</v>
      </c>
    </row>
    <row r="2352" spans="1:4" x14ac:dyDescent="0.25">
      <c r="A2352" s="5">
        <v>2015</v>
      </c>
      <c r="B2352" s="10" t="s">
        <v>256</v>
      </c>
      <c r="C2352" s="10" t="s">
        <v>260</v>
      </c>
      <c r="D2352" s="10">
        <v>0</v>
      </c>
    </row>
    <row r="2353" spans="1:4" x14ac:dyDescent="0.25">
      <c r="A2353" s="5">
        <v>2015</v>
      </c>
      <c r="B2353" s="10" t="s">
        <v>257</v>
      </c>
      <c r="C2353" s="10" t="s">
        <v>260</v>
      </c>
      <c r="D2353" s="10">
        <v>0</v>
      </c>
    </row>
    <row r="2354" spans="1:4" x14ac:dyDescent="0.25">
      <c r="A2354" s="5">
        <v>2015</v>
      </c>
      <c r="B2354" s="10" t="s">
        <v>258</v>
      </c>
      <c r="C2354" s="10" t="s">
        <v>260</v>
      </c>
      <c r="D2354" s="10">
        <v>0</v>
      </c>
    </row>
    <row r="2355" spans="1:4" x14ac:dyDescent="0.25">
      <c r="A2355" s="5">
        <v>2015</v>
      </c>
      <c r="B2355" s="10" t="s">
        <v>259</v>
      </c>
      <c r="C2355" s="10" t="s">
        <v>260</v>
      </c>
      <c r="D2355" s="10">
        <v>0</v>
      </c>
    </row>
    <row r="2356" spans="1:4" x14ac:dyDescent="0.25">
      <c r="A2356" s="5">
        <v>2015</v>
      </c>
      <c r="B2356" s="10" t="s">
        <v>248</v>
      </c>
      <c r="C2356" s="10" t="s">
        <v>244</v>
      </c>
      <c r="D2356" s="10">
        <v>0</v>
      </c>
    </row>
    <row r="2357" spans="1:4" x14ac:dyDescent="0.25">
      <c r="A2357" s="5">
        <v>2015</v>
      </c>
      <c r="B2357" s="10" t="s">
        <v>249</v>
      </c>
      <c r="C2357" s="10" t="s">
        <v>244</v>
      </c>
      <c r="D2357" s="10">
        <v>0</v>
      </c>
    </row>
    <row r="2358" spans="1:4" x14ac:dyDescent="0.25">
      <c r="A2358" s="5">
        <v>2015</v>
      </c>
      <c r="B2358" s="10" t="s">
        <v>250</v>
      </c>
      <c r="C2358" s="10" t="s">
        <v>244</v>
      </c>
      <c r="D2358" s="10">
        <v>0</v>
      </c>
    </row>
    <row r="2359" spans="1:4" x14ac:dyDescent="0.25">
      <c r="A2359" s="5">
        <v>2015</v>
      </c>
      <c r="B2359" s="10" t="s">
        <v>251</v>
      </c>
      <c r="C2359" s="10" t="s">
        <v>244</v>
      </c>
      <c r="D2359" s="10">
        <v>0</v>
      </c>
    </row>
    <row r="2360" spans="1:4" x14ac:dyDescent="0.25">
      <c r="A2360" s="5">
        <v>2015</v>
      </c>
      <c r="B2360" s="10" t="s">
        <v>252</v>
      </c>
      <c r="C2360" s="10" t="s">
        <v>244</v>
      </c>
      <c r="D2360" s="10">
        <v>0</v>
      </c>
    </row>
    <row r="2361" spans="1:4" x14ac:dyDescent="0.25">
      <c r="A2361" s="5">
        <v>2015</v>
      </c>
      <c r="B2361" s="10" t="s">
        <v>253</v>
      </c>
      <c r="C2361" s="10" t="s">
        <v>244</v>
      </c>
      <c r="D2361" s="10">
        <v>1325000</v>
      </c>
    </row>
    <row r="2362" spans="1:4" x14ac:dyDescent="0.25">
      <c r="A2362" s="5">
        <v>2015</v>
      </c>
      <c r="B2362" s="10" t="s">
        <v>254</v>
      </c>
      <c r="C2362" s="10" t="s">
        <v>244</v>
      </c>
      <c r="D2362" s="10">
        <v>175000</v>
      </c>
    </row>
    <row r="2363" spans="1:4" x14ac:dyDescent="0.25">
      <c r="A2363" s="5">
        <v>2015</v>
      </c>
      <c r="B2363" s="10" t="s">
        <v>255</v>
      </c>
      <c r="C2363" s="10" t="s">
        <v>244</v>
      </c>
      <c r="D2363" s="10">
        <v>0</v>
      </c>
    </row>
    <row r="2364" spans="1:4" x14ac:dyDescent="0.25">
      <c r="A2364" s="5">
        <v>2015</v>
      </c>
      <c r="B2364" s="10" t="s">
        <v>256</v>
      </c>
      <c r="C2364" s="10" t="s">
        <v>244</v>
      </c>
      <c r="D2364" s="10">
        <v>175000</v>
      </c>
    </row>
    <row r="2365" spans="1:4" x14ac:dyDescent="0.25">
      <c r="A2365" s="5">
        <v>2015</v>
      </c>
      <c r="B2365" s="10" t="s">
        <v>257</v>
      </c>
      <c r="C2365" s="10" t="s">
        <v>244</v>
      </c>
      <c r="D2365" s="10">
        <v>0</v>
      </c>
    </row>
    <row r="2366" spans="1:4" x14ac:dyDescent="0.25">
      <c r="A2366" s="5">
        <v>2015</v>
      </c>
      <c r="B2366" s="10" t="s">
        <v>258</v>
      </c>
      <c r="C2366" s="10" t="s">
        <v>244</v>
      </c>
      <c r="D2366" s="10">
        <v>0</v>
      </c>
    </row>
    <row r="2367" spans="1:4" x14ac:dyDescent="0.25">
      <c r="A2367" s="5">
        <v>2015</v>
      </c>
      <c r="B2367" s="10" t="s">
        <v>259</v>
      </c>
      <c r="C2367" s="10" t="s">
        <v>244</v>
      </c>
      <c r="D2367" s="10">
        <v>0</v>
      </c>
    </row>
    <row r="2368" spans="1:4" x14ac:dyDescent="0.25">
      <c r="A2368" s="5">
        <v>2015</v>
      </c>
      <c r="B2368" s="10" t="s">
        <v>248</v>
      </c>
      <c r="C2368" s="10" t="s">
        <v>243</v>
      </c>
      <c r="D2368" s="10">
        <v>0</v>
      </c>
    </row>
    <row r="2369" spans="1:4" x14ac:dyDescent="0.25">
      <c r="A2369" s="5">
        <v>2015</v>
      </c>
      <c r="B2369" s="10" t="s">
        <v>249</v>
      </c>
      <c r="C2369" s="10" t="s">
        <v>243</v>
      </c>
      <c r="D2369" s="10">
        <v>0</v>
      </c>
    </row>
    <row r="2370" spans="1:4" x14ac:dyDescent="0.25">
      <c r="A2370" s="5">
        <v>2015</v>
      </c>
      <c r="B2370" s="10" t="s">
        <v>250</v>
      </c>
      <c r="C2370" s="10" t="s">
        <v>243</v>
      </c>
      <c r="D2370" s="10">
        <v>0</v>
      </c>
    </row>
    <row r="2371" spans="1:4" x14ac:dyDescent="0.25">
      <c r="A2371" s="5">
        <v>2015</v>
      </c>
      <c r="B2371" s="10" t="s">
        <v>251</v>
      </c>
      <c r="C2371" s="10" t="s">
        <v>243</v>
      </c>
      <c r="D2371" s="10">
        <v>0</v>
      </c>
    </row>
    <row r="2372" spans="1:4" x14ac:dyDescent="0.25">
      <c r="A2372" s="5">
        <v>2015</v>
      </c>
      <c r="B2372" s="10" t="s">
        <v>252</v>
      </c>
      <c r="C2372" s="10" t="s">
        <v>243</v>
      </c>
      <c r="D2372" s="10">
        <v>0</v>
      </c>
    </row>
    <row r="2373" spans="1:4" x14ac:dyDescent="0.25">
      <c r="A2373" s="5">
        <v>2015</v>
      </c>
      <c r="B2373" s="10" t="s">
        <v>253</v>
      </c>
      <c r="C2373" s="10" t="s">
        <v>243</v>
      </c>
      <c r="D2373" s="10">
        <v>0</v>
      </c>
    </row>
    <row r="2374" spans="1:4" x14ac:dyDescent="0.25">
      <c r="A2374" s="5">
        <v>2015</v>
      </c>
      <c r="B2374" s="10" t="s">
        <v>254</v>
      </c>
      <c r="C2374" s="10" t="s">
        <v>243</v>
      </c>
      <c r="D2374" s="10">
        <v>0</v>
      </c>
    </row>
    <row r="2375" spans="1:4" x14ac:dyDescent="0.25">
      <c r="A2375" s="5">
        <v>2015</v>
      </c>
      <c r="B2375" s="10" t="s">
        <v>255</v>
      </c>
      <c r="C2375" s="10" t="s">
        <v>243</v>
      </c>
      <c r="D2375" s="10">
        <v>0</v>
      </c>
    </row>
    <row r="2376" spans="1:4" x14ac:dyDescent="0.25">
      <c r="A2376" s="5">
        <v>2015</v>
      </c>
      <c r="B2376" s="10" t="s">
        <v>256</v>
      </c>
      <c r="C2376" s="10" t="s">
        <v>243</v>
      </c>
      <c r="D2376" s="10">
        <v>0</v>
      </c>
    </row>
    <row r="2377" spans="1:4" x14ac:dyDescent="0.25">
      <c r="A2377" s="5">
        <v>2015</v>
      </c>
      <c r="B2377" s="10" t="s">
        <v>257</v>
      </c>
      <c r="C2377" s="10" t="s">
        <v>243</v>
      </c>
      <c r="D2377" s="10">
        <v>0</v>
      </c>
    </row>
    <row r="2378" spans="1:4" x14ac:dyDescent="0.25">
      <c r="A2378" s="5">
        <v>2015</v>
      </c>
      <c r="B2378" s="10" t="s">
        <v>258</v>
      </c>
      <c r="C2378" s="10" t="s">
        <v>243</v>
      </c>
      <c r="D2378" s="10">
        <v>0</v>
      </c>
    </row>
    <row r="2379" spans="1:4" x14ac:dyDescent="0.25">
      <c r="A2379" s="5">
        <v>2015</v>
      </c>
      <c r="B2379" s="10" t="s">
        <v>259</v>
      </c>
      <c r="C2379" s="10" t="s">
        <v>243</v>
      </c>
      <c r="D2379" s="10">
        <v>0</v>
      </c>
    </row>
    <row r="2380" spans="1:4" x14ac:dyDescent="0.25">
      <c r="A2380" s="5">
        <v>2016</v>
      </c>
      <c r="B2380" s="10" t="s">
        <v>248</v>
      </c>
      <c r="C2380" s="10" t="s">
        <v>236</v>
      </c>
      <c r="D2380" s="10">
        <v>0</v>
      </c>
    </row>
    <row r="2381" spans="1:4" x14ac:dyDescent="0.25">
      <c r="A2381" s="5">
        <v>2016</v>
      </c>
      <c r="B2381" s="10" t="s">
        <v>249</v>
      </c>
      <c r="C2381" s="10" t="s">
        <v>236</v>
      </c>
      <c r="D2381" s="10">
        <v>0</v>
      </c>
    </row>
    <row r="2382" spans="1:4" x14ac:dyDescent="0.25">
      <c r="A2382" s="5">
        <v>2016</v>
      </c>
      <c r="B2382" s="10" t="s">
        <v>250</v>
      </c>
      <c r="C2382" s="10" t="s">
        <v>236</v>
      </c>
      <c r="D2382" s="10">
        <v>0</v>
      </c>
    </row>
    <row r="2383" spans="1:4" x14ac:dyDescent="0.25">
      <c r="A2383" s="5">
        <v>2016</v>
      </c>
      <c r="B2383" s="10" t="s">
        <v>251</v>
      </c>
      <c r="C2383" s="10" t="s">
        <v>236</v>
      </c>
      <c r="D2383" s="10">
        <v>0</v>
      </c>
    </row>
    <row r="2384" spans="1:4" x14ac:dyDescent="0.25">
      <c r="A2384" s="5">
        <v>2016</v>
      </c>
      <c r="B2384" s="10" t="s">
        <v>252</v>
      </c>
      <c r="C2384" s="10" t="s">
        <v>236</v>
      </c>
      <c r="D2384" s="10">
        <v>0</v>
      </c>
    </row>
    <row r="2385" spans="1:4" x14ac:dyDescent="0.25">
      <c r="A2385" s="5">
        <v>2016</v>
      </c>
      <c r="B2385" s="10" t="s">
        <v>253</v>
      </c>
      <c r="C2385" s="10" t="s">
        <v>236</v>
      </c>
      <c r="D2385" s="10">
        <v>0</v>
      </c>
    </row>
    <row r="2386" spans="1:4" x14ac:dyDescent="0.25">
      <c r="A2386" s="5">
        <v>2016</v>
      </c>
      <c r="B2386" s="10" t="s">
        <v>254</v>
      </c>
      <c r="C2386" s="10" t="s">
        <v>236</v>
      </c>
      <c r="D2386" s="10">
        <v>0</v>
      </c>
    </row>
    <row r="2387" spans="1:4" x14ac:dyDescent="0.25">
      <c r="A2387" s="5">
        <v>2016</v>
      </c>
      <c r="B2387" s="10" t="s">
        <v>255</v>
      </c>
      <c r="C2387" s="10" t="s">
        <v>236</v>
      </c>
      <c r="D2387" s="10">
        <v>0</v>
      </c>
    </row>
    <row r="2388" spans="1:4" x14ac:dyDescent="0.25">
      <c r="A2388" s="5">
        <v>2016</v>
      </c>
      <c r="B2388" s="10" t="s">
        <v>256</v>
      </c>
      <c r="C2388" s="10" t="s">
        <v>236</v>
      </c>
      <c r="D2388" s="10">
        <v>0</v>
      </c>
    </row>
    <row r="2389" spans="1:4" x14ac:dyDescent="0.25">
      <c r="A2389" s="5">
        <v>2016</v>
      </c>
      <c r="B2389" s="10" t="s">
        <v>257</v>
      </c>
      <c r="C2389" s="10" t="s">
        <v>236</v>
      </c>
      <c r="D2389" s="10">
        <v>0</v>
      </c>
    </row>
    <row r="2390" spans="1:4" x14ac:dyDescent="0.25">
      <c r="A2390" s="5">
        <v>2016</v>
      </c>
      <c r="B2390" s="10" t="s">
        <v>258</v>
      </c>
      <c r="C2390" s="10" t="s">
        <v>236</v>
      </c>
      <c r="D2390" s="10">
        <v>0</v>
      </c>
    </row>
    <row r="2391" spans="1:4" x14ac:dyDescent="0.25">
      <c r="A2391" s="5">
        <v>2016</v>
      </c>
      <c r="B2391" s="10" t="s">
        <v>259</v>
      </c>
      <c r="C2391" s="10" t="s">
        <v>236</v>
      </c>
      <c r="D2391" s="10">
        <v>0</v>
      </c>
    </row>
    <row r="2392" spans="1:4" x14ac:dyDescent="0.25">
      <c r="A2392" s="5">
        <v>2016</v>
      </c>
      <c r="B2392" s="10" t="s">
        <v>248</v>
      </c>
      <c r="C2392" s="10" t="s">
        <v>237</v>
      </c>
      <c r="D2392" s="10">
        <v>0</v>
      </c>
    </row>
    <row r="2393" spans="1:4" x14ac:dyDescent="0.25">
      <c r="A2393" s="5">
        <v>2016</v>
      </c>
      <c r="B2393" s="10" t="s">
        <v>249</v>
      </c>
      <c r="C2393" s="10" t="s">
        <v>237</v>
      </c>
      <c r="D2393" s="10">
        <v>5000</v>
      </c>
    </row>
    <row r="2394" spans="1:4" x14ac:dyDescent="0.25">
      <c r="A2394" s="5">
        <v>2016</v>
      </c>
      <c r="B2394" s="10" t="s">
        <v>250</v>
      </c>
      <c r="C2394" s="10" t="s">
        <v>237</v>
      </c>
      <c r="D2394" s="10">
        <v>1390000</v>
      </c>
    </row>
    <row r="2395" spans="1:4" x14ac:dyDescent="0.25">
      <c r="A2395" s="5">
        <v>2016</v>
      </c>
      <c r="B2395" s="10" t="s">
        <v>251</v>
      </c>
      <c r="C2395" s="10" t="s">
        <v>237</v>
      </c>
      <c r="D2395" s="10">
        <v>0</v>
      </c>
    </row>
    <row r="2396" spans="1:4" x14ac:dyDescent="0.25">
      <c r="A2396" s="5">
        <v>2016</v>
      </c>
      <c r="B2396" s="10" t="s">
        <v>252</v>
      </c>
      <c r="C2396" s="10" t="s">
        <v>237</v>
      </c>
      <c r="D2396" s="10">
        <v>970000</v>
      </c>
    </row>
    <row r="2397" spans="1:4" x14ac:dyDescent="0.25">
      <c r="A2397" s="5">
        <v>2016</v>
      </c>
      <c r="B2397" s="10" t="s">
        <v>253</v>
      </c>
      <c r="C2397" s="10" t="s">
        <v>237</v>
      </c>
      <c r="D2397" s="10">
        <v>1150000</v>
      </c>
    </row>
    <row r="2398" spans="1:4" x14ac:dyDescent="0.25">
      <c r="A2398" s="5">
        <v>2016</v>
      </c>
      <c r="B2398" s="10" t="s">
        <v>254</v>
      </c>
      <c r="C2398" s="10" t="s">
        <v>237</v>
      </c>
      <c r="D2398" s="10">
        <v>0</v>
      </c>
    </row>
    <row r="2399" spans="1:4" x14ac:dyDescent="0.25">
      <c r="A2399" s="5">
        <v>2016</v>
      </c>
      <c r="B2399" s="10" t="s">
        <v>255</v>
      </c>
      <c r="C2399" s="10" t="s">
        <v>237</v>
      </c>
      <c r="D2399" s="10">
        <v>220000</v>
      </c>
    </row>
    <row r="2400" spans="1:4" x14ac:dyDescent="0.25">
      <c r="A2400" s="5">
        <v>2016</v>
      </c>
      <c r="B2400" s="10" t="s">
        <v>256</v>
      </c>
      <c r="C2400" s="10" t="s">
        <v>237</v>
      </c>
      <c r="D2400" s="10">
        <v>200000</v>
      </c>
    </row>
    <row r="2401" spans="1:4" x14ac:dyDescent="0.25">
      <c r="A2401" s="5">
        <v>2016</v>
      </c>
      <c r="B2401" s="10" t="s">
        <v>257</v>
      </c>
      <c r="C2401" s="10" t="s">
        <v>237</v>
      </c>
      <c r="D2401" s="10">
        <v>1200000</v>
      </c>
    </row>
    <row r="2402" spans="1:4" x14ac:dyDescent="0.25">
      <c r="A2402" s="5">
        <v>2016</v>
      </c>
      <c r="B2402" s="10" t="s">
        <v>258</v>
      </c>
      <c r="C2402" s="10" t="s">
        <v>237</v>
      </c>
      <c r="D2402" s="10">
        <v>0</v>
      </c>
    </row>
    <row r="2403" spans="1:4" x14ac:dyDescent="0.25">
      <c r="A2403" s="5">
        <v>2016</v>
      </c>
      <c r="B2403" s="10" t="s">
        <v>259</v>
      </c>
      <c r="C2403" s="10" t="s">
        <v>237</v>
      </c>
      <c r="D2403" s="10">
        <v>400000</v>
      </c>
    </row>
    <row r="2404" spans="1:4" x14ac:dyDescent="0.25">
      <c r="A2404" s="5">
        <v>2016</v>
      </c>
      <c r="B2404" s="10" t="s">
        <v>248</v>
      </c>
      <c r="C2404" s="10" t="s">
        <v>238</v>
      </c>
      <c r="D2404" s="10">
        <v>0</v>
      </c>
    </row>
    <row r="2405" spans="1:4" x14ac:dyDescent="0.25">
      <c r="A2405" s="5">
        <v>2016</v>
      </c>
      <c r="B2405" s="10" t="s">
        <v>249</v>
      </c>
      <c r="C2405" s="10" t="s">
        <v>238</v>
      </c>
      <c r="D2405" s="10">
        <v>0</v>
      </c>
    </row>
    <row r="2406" spans="1:4" x14ac:dyDescent="0.25">
      <c r="A2406" s="5">
        <v>2016</v>
      </c>
      <c r="B2406" s="10" t="s">
        <v>250</v>
      </c>
      <c r="C2406" s="10" t="s">
        <v>238</v>
      </c>
      <c r="D2406" s="10">
        <v>0</v>
      </c>
    </row>
    <row r="2407" spans="1:4" x14ac:dyDescent="0.25">
      <c r="A2407" s="5">
        <v>2016</v>
      </c>
      <c r="B2407" s="10" t="s">
        <v>251</v>
      </c>
      <c r="C2407" s="10" t="s">
        <v>238</v>
      </c>
      <c r="D2407" s="10">
        <v>0</v>
      </c>
    </row>
    <row r="2408" spans="1:4" x14ac:dyDescent="0.25">
      <c r="A2408" s="5">
        <v>2016</v>
      </c>
      <c r="B2408" s="10" t="s">
        <v>252</v>
      </c>
      <c r="C2408" s="10" t="s">
        <v>238</v>
      </c>
      <c r="D2408" s="10">
        <v>0</v>
      </c>
    </row>
    <row r="2409" spans="1:4" x14ac:dyDescent="0.25">
      <c r="A2409" s="5">
        <v>2016</v>
      </c>
      <c r="B2409" s="10" t="s">
        <v>253</v>
      </c>
      <c r="C2409" s="10" t="s">
        <v>238</v>
      </c>
      <c r="D2409" s="10">
        <v>0</v>
      </c>
    </row>
    <row r="2410" spans="1:4" x14ac:dyDescent="0.25">
      <c r="A2410" s="5">
        <v>2016</v>
      </c>
      <c r="B2410" s="10" t="s">
        <v>254</v>
      </c>
      <c r="C2410" s="10" t="s">
        <v>238</v>
      </c>
      <c r="D2410" s="10">
        <v>0</v>
      </c>
    </row>
    <row r="2411" spans="1:4" x14ac:dyDescent="0.25">
      <c r="A2411" s="5">
        <v>2016</v>
      </c>
      <c r="B2411" s="10" t="s">
        <v>255</v>
      </c>
      <c r="C2411" s="10" t="s">
        <v>238</v>
      </c>
      <c r="D2411" s="10">
        <v>0</v>
      </c>
    </row>
    <row r="2412" spans="1:4" x14ac:dyDescent="0.25">
      <c r="A2412" s="5">
        <v>2016</v>
      </c>
      <c r="B2412" s="10" t="s">
        <v>256</v>
      </c>
      <c r="C2412" s="10" t="s">
        <v>238</v>
      </c>
      <c r="D2412" s="10">
        <v>0</v>
      </c>
    </row>
    <row r="2413" spans="1:4" x14ac:dyDescent="0.25">
      <c r="A2413" s="5">
        <v>2016</v>
      </c>
      <c r="B2413" s="10" t="s">
        <v>257</v>
      </c>
      <c r="C2413" s="10" t="s">
        <v>238</v>
      </c>
      <c r="D2413" s="10">
        <v>0</v>
      </c>
    </row>
    <row r="2414" spans="1:4" x14ac:dyDescent="0.25">
      <c r="A2414" s="5">
        <v>2016</v>
      </c>
      <c r="B2414" s="10" t="s">
        <v>258</v>
      </c>
      <c r="C2414" s="10" t="s">
        <v>238</v>
      </c>
      <c r="D2414" s="10">
        <v>0</v>
      </c>
    </row>
    <row r="2415" spans="1:4" x14ac:dyDescent="0.25">
      <c r="A2415" s="5">
        <v>2016</v>
      </c>
      <c r="B2415" s="10" t="s">
        <v>259</v>
      </c>
      <c r="C2415" s="10" t="s">
        <v>238</v>
      </c>
      <c r="D2415" s="10">
        <v>0</v>
      </c>
    </row>
    <row r="2416" spans="1:4" x14ac:dyDescent="0.25">
      <c r="A2416" s="5">
        <v>2016</v>
      </c>
      <c r="B2416" s="10" t="s">
        <v>248</v>
      </c>
      <c r="C2416" s="10" t="s">
        <v>239</v>
      </c>
      <c r="D2416" s="10">
        <v>0</v>
      </c>
    </row>
    <row r="2417" spans="1:4" x14ac:dyDescent="0.25">
      <c r="A2417" s="5">
        <v>2016</v>
      </c>
      <c r="B2417" s="10" t="s">
        <v>249</v>
      </c>
      <c r="C2417" s="10" t="s">
        <v>239</v>
      </c>
      <c r="D2417" s="10">
        <v>0</v>
      </c>
    </row>
    <row r="2418" spans="1:4" x14ac:dyDescent="0.25">
      <c r="A2418" s="5">
        <v>2016</v>
      </c>
      <c r="B2418" s="10" t="s">
        <v>250</v>
      </c>
      <c r="C2418" s="10" t="s">
        <v>239</v>
      </c>
      <c r="D2418" s="10">
        <v>0</v>
      </c>
    </row>
    <row r="2419" spans="1:4" x14ac:dyDescent="0.25">
      <c r="A2419" s="5">
        <v>2016</v>
      </c>
      <c r="B2419" s="10" t="s">
        <v>251</v>
      </c>
      <c r="C2419" s="10" t="s">
        <v>239</v>
      </c>
      <c r="D2419" s="10">
        <v>0</v>
      </c>
    </row>
    <row r="2420" spans="1:4" x14ac:dyDescent="0.25">
      <c r="A2420" s="5">
        <v>2016</v>
      </c>
      <c r="B2420" s="10" t="s">
        <v>252</v>
      </c>
      <c r="C2420" s="10" t="s">
        <v>239</v>
      </c>
      <c r="D2420" s="10">
        <v>0</v>
      </c>
    </row>
    <row r="2421" spans="1:4" x14ac:dyDescent="0.25">
      <c r="A2421" s="5">
        <v>2016</v>
      </c>
      <c r="B2421" s="10" t="s">
        <v>253</v>
      </c>
      <c r="C2421" s="10" t="s">
        <v>239</v>
      </c>
      <c r="D2421" s="10">
        <v>0</v>
      </c>
    </row>
    <row r="2422" spans="1:4" x14ac:dyDescent="0.25">
      <c r="A2422" s="5">
        <v>2016</v>
      </c>
      <c r="B2422" s="10" t="s">
        <v>254</v>
      </c>
      <c r="C2422" s="10" t="s">
        <v>239</v>
      </c>
      <c r="D2422" s="10">
        <v>0</v>
      </c>
    </row>
    <row r="2423" spans="1:4" x14ac:dyDescent="0.25">
      <c r="A2423" s="5">
        <v>2016</v>
      </c>
      <c r="B2423" s="10" t="s">
        <v>255</v>
      </c>
      <c r="C2423" s="10" t="s">
        <v>239</v>
      </c>
      <c r="D2423" s="10">
        <v>0</v>
      </c>
    </row>
    <row r="2424" spans="1:4" x14ac:dyDescent="0.25">
      <c r="A2424" s="5">
        <v>2016</v>
      </c>
      <c r="B2424" s="10" t="s">
        <v>256</v>
      </c>
      <c r="C2424" s="10" t="s">
        <v>239</v>
      </c>
      <c r="D2424" s="10">
        <v>0</v>
      </c>
    </row>
    <row r="2425" spans="1:4" x14ac:dyDescent="0.25">
      <c r="A2425" s="5">
        <v>2016</v>
      </c>
      <c r="B2425" s="10" t="s">
        <v>257</v>
      </c>
      <c r="C2425" s="10" t="s">
        <v>239</v>
      </c>
      <c r="D2425" s="10">
        <v>0</v>
      </c>
    </row>
    <row r="2426" spans="1:4" x14ac:dyDescent="0.25">
      <c r="A2426" s="5">
        <v>2016</v>
      </c>
      <c r="B2426" s="10" t="s">
        <v>258</v>
      </c>
      <c r="C2426" s="10" t="s">
        <v>239</v>
      </c>
      <c r="D2426" s="10">
        <v>20000</v>
      </c>
    </row>
    <row r="2427" spans="1:4" x14ac:dyDescent="0.25">
      <c r="A2427" s="5">
        <v>2016</v>
      </c>
      <c r="B2427" s="10" t="s">
        <v>259</v>
      </c>
      <c r="C2427" s="10" t="s">
        <v>239</v>
      </c>
      <c r="D2427" s="10">
        <v>0</v>
      </c>
    </row>
    <row r="2428" spans="1:4" x14ac:dyDescent="0.25">
      <c r="A2428" s="5">
        <v>2016</v>
      </c>
      <c r="B2428" s="10" t="s">
        <v>248</v>
      </c>
      <c r="C2428" s="10" t="s">
        <v>240</v>
      </c>
      <c r="D2428" s="10">
        <v>870000</v>
      </c>
    </row>
    <row r="2429" spans="1:4" x14ac:dyDescent="0.25">
      <c r="A2429" s="5">
        <v>2016</v>
      </c>
      <c r="B2429" s="10" t="s">
        <v>249</v>
      </c>
      <c r="C2429" s="10" t="s">
        <v>240</v>
      </c>
      <c r="D2429" s="10">
        <v>0</v>
      </c>
    </row>
    <row r="2430" spans="1:4" x14ac:dyDescent="0.25">
      <c r="A2430" s="5">
        <v>2016</v>
      </c>
      <c r="B2430" s="10" t="s">
        <v>250</v>
      </c>
      <c r="C2430" s="10" t="s">
        <v>240</v>
      </c>
      <c r="D2430" s="10">
        <v>0</v>
      </c>
    </row>
    <row r="2431" spans="1:4" x14ac:dyDescent="0.25">
      <c r="A2431" s="5">
        <v>2016</v>
      </c>
      <c r="B2431" s="10" t="s">
        <v>251</v>
      </c>
      <c r="C2431" s="10" t="s">
        <v>240</v>
      </c>
      <c r="D2431" s="10">
        <v>180000</v>
      </c>
    </row>
    <row r="2432" spans="1:4" x14ac:dyDescent="0.25">
      <c r="A2432" s="5">
        <v>2016</v>
      </c>
      <c r="B2432" s="10" t="s">
        <v>252</v>
      </c>
      <c r="C2432" s="10" t="s">
        <v>240</v>
      </c>
      <c r="D2432" s="10">
        <v>0</v>
      </c>
    </row>
    <row r="2433" spans="1:4" x14ac:dyDescent="0.25">
      <c r="A2433" s="5">
        <v>2016</v>
      </c>
      <c r="B2433" s="10" t="s">
        <v>253</v>
      </c>
      <c r="C2433" s="10" t="s">
        <v>240</v>
      </c>
      <c r="D2433" s="10">
        <v>0</v>
      </c>
    </row>
    <row r="2434" spans="1:4" x14ac:dyDescent="0.25">
      <c r="A2434" s="5">
        <v>2016</v>
      </c>
      <c r="B2434" s="10" t="s">
        <v>254</v>
      </c>
      <c r="C2434" s="10" t="s">
        <v>240</v>
      </c>
      <c r="D2434" s="10">
        <v>320000</v>
      </c>
    </row>
    <row r="2435" spans="1:4" x14ac:dyDescent="0.25">
      <c r="A2435" s="5">
        <v>2016</v>
      </c>
      <c r="B2435" s="10" t="s">
        <v>255</v>
      </c>
      <c r="C2435" s="10" t="s">
        <v>240</v>
      </c>
      <c r="D2435" s="10">
        <v>970000</v>
      </c>
    </row>
    <row r="2436" spans="1:4" x14ac:dyDescent="0.25">
      <c r="A2436" s="5">
        <v>2016</v>
      </c>
      <c r="B2436" s="10" t="s">
        <v>256</v>
      </c>
      <c r="C2436" s="10" t="s">
        <v>240</v>
      </c>
      <c r="D2436" s="10">
        <v>20000</v>
      </c>
    </row>
    <row r="2437" spans="1:4" x14ac:dyDescent="0.25">
      <c r="A2437" s="5">
        <v>2016</v>
      </c>
      <c r="B2437" s="10" t="s">
        <v>257</v>
      </c>
      <c r="C2437" s="10" t="s">
        <v>240</v>
      </c>
      <c r="D2437" s="10">
        <v>360000</v>
      </c>
    </row>
    <row r="2438" spans="1:4" x14ac:dyDescent="0.25">
      <c r="A2438" s="5">
        <v>2016</v>
      </c>
      <c r="B2438" s="10" t="s">
        <v>258</v>
      </c>
      <c r="C2438" s="10" t="s">
        <v>240</v>
      </c>
      <c r="D2438" s="10">
        <v>0</v>
      </c>
    </row>
    <row r="2439" spans="1:4" x14ac:dyDescent="0.25">
      <c r="A2439" s="5">
        <v>2016</v>
      </c>
      <c r="B2439" s="10" t="s">
        <v>259</v>
      </c>
      <c r="C2439" s="10" t="s">
        <v>240</v>
      </c>
      <c r="D2439" s="10">
        <v>320000</v>
      </c>
    </row>
    <row r="2440" spans="1:4" x14ac:dyDescent="0.25">
      <c r="A2440" s="5">
        <v>2016</v>
      </c>
      <c r="B2440" s="10" t="s">
        <v>248</v>
      </c>
      <c r="C2440" s="10" t="s">
        <v>241</v>
      </c>
      <c r="D2440" s="10">
        <v>250000</v>
      </c>
    </row>
    <row r="2441" spans="1:4" x14ac:dyDescent="0.25">
      <c r="A2441" s="5">
        <v>2016</v>
      </c>
      <c r="B2441" s="10" t="s">
        <v>249</v>
      </c>
      <c r="C2441" s="10" t="s">
        <v>241</v>
      </c>
      <c r="D2441" s="10">
        <v>0</v>
      </c>
    </row>
    <row r="2442" spans="1:4" x14ac:dyDescent="0.25">
      <c r="A2442" s="5">
        <v>2016</v>
      </c>
      <c r="B2442" s="10" t="s">
        <v>250</v>
      </c>
      <c r="C2442" s="10" t="s">
        <v>241</v>
      </c>
      <c r="D2442" s="10">
        <v>100000</v>
      </c>
    </row>
    <row r="2443" spans="1:4" x14ac:dyDescent="0.25">
      <c r="A2443" s="5">
        <v>2016</v>
      </c>
      <c r="B2443" s="10" t="s">
        <v>251</v>
      </c>
      <c r="C2443" s="10" t="s">
        <v>241</v>
      </c>
      <c r="D2443" s="10">
        <v>150000</v>
      </c>
    </row>
    <row r="2444" spans="1:4" x14ac:dyDescent="0.25">
      <c r="A2444" s="5">
        <v>2016</v>
      </c>
      <c r="B2444" s="10" t="s">
        <v>252</v>
      </c>
      <c r="C2444" s="10" t="s">
        <v>241</v>
      </c>
      <c r="D2444" s="10">
        <v>0</v>
      </c>
    </row>
    <row r="2445" spans="1:4" x14ac:dyDescent="0.25">
      <c r="A2445" s="5">
        <v>2016</v>
      </c>
      <c r="B2445" s="10" t="s">
        <v>253</v>
      </c>
      <c r="C2445" s="10" t="s">
        <v>241</v>
      </c>
      <c r="D2445" s="10">
        <v>0</v>
      </c>
    </row>
    <row r="2446" spans="1:4" x14ac:dyDescent="0.25">
      <c r="A2446" s="5">
        <v>2016</v>
      </c>
      <c r="B2446" s="10" t="s">
        <v>254</v>
      </c>
      <c r="C2446" s="10" t="s">
        <v>241</v>
      </c>
      <c r="D2446" s="10">
        <v>0</v>
      </c>
    </row>
    <row r="2447" spans="1:4" x14ac:dyDescent="0.25">
      <c r="A2447" s="5">
        <v>2016</v>
      </c>
      <c r="B2447" s="10" t="s">
        <v>255</v>
      </c>
      <c r="C2447" s="10" t="s">
        <v>241</v>
      </c>
      <c r="D2447" s="10">
        <v>0</v>
      </c>
    </row>
    <row r="2448" spans="1:4" x14ac:dyDescent="0.25">
      <c r="A2448" s="5">
        <v>2016</v>
      </c>
      <c r="B2448" s="10" t="s">
        <v>256</v>
      </c>
      <c r="C2448" s="10" t="s">
        <v>241</v>
      </c>
      <c r="D2448" s="10">
        <v>0</v>
      </c>
    </row>
    <row r="2449" spans="1:4" x14ac:dyDescent="0.25">
      <c r="A2449" s="5">
        <v>2016</v>
      </c>
      <c r="B2449" s="10" t="s">
        <v>257</v>
      </c>
      <c r="C2449" s="10" t="s">
        <v>241</v>
      </c>
      <c r="D2449" s="10">
        <v>0</v>
      </c>
    </row>
    <row r="2450" spans="1:4" x14ac:dyDescent="0.25">
      <c r="A2450" s="5">
        <v>2016</v>
      </c>
      <c r="B2450" s="10" t="s">
        <v>258</v>
      </c>
      <c r="C2450" s="10" t="s">
        <v>241</v>
      </c>
      <c r="D2450" s="10">
        <v>0</v>
      </c>
    </row>
    <row r="2451" spans="1:4" x14ac:dyDescent="0.25">
      <c r="A2451" s="5">
        <v>2016</v>
      </c>
      <c r="B2451" s="10" t="s">
        <v>259</v>
      </c>
      <c r="C2451" s="10" t="s">
        <v>241</v>
      </c>
      <c r="D2451" s="10">
        <v>0</v>
      </c>
    </row>
    <row r="2452" spans="1:4" x14ac:dyDescent="0.25">
      <c r="A2452" s="5">
        <v>2016</v>
      </c>
      <c r="B2452" s="10" t="s">
        <v>248</v>
      </c>
      <c r="C2452" s="10" t="s">
        <v>260</v>
      </c>
      <c r="D2452" s="10">
        <v>0</v>
      </c>
    </row>
    <row r="2453" spans="1:4" x14ac:dyDescent="0.25">
      <c r="A2453" s="5">
        <v>2016</v>
      </c>
      <c r="B2453" s="10" t="s">
        <v>249</v>
      </c>
      <c r="C2453" s="10" t="s">
        <v>260</v>
      </c>
      <c r="D2453" s="10">
        <v>0</v>
      </c>
    </row>
    <row r="2454" spans="1:4" x14ac:dyDescent="0.25">
      <c r="A2454" s="5">
        <v>2016</v>
      </c>
      <c r="B2454" s="10" t="s">
        <v>250</v>
      </c>
      <c r="C2454" s="10" t="s">
        <v>260</v>
      </c>
      <c r="D2454" s="10">
        <v>0</v>
      </c>
    </row>
    <row r="2455" spans="1:4" x14ac:dyDescent="0.25">
      <c r="A2455" s="5">
        <v>2016</v>
      </c>
      <c r="B2455" s="10" t="s">
        <v>251</v>
      </c>
      <c r="C2455" s="10" t="s">
        <v>260</v>
      </c>
      <c r="D2455" s="10">
        <v>0</v>
      </c>
    </row>
    <row r="2456" spans="1:4" x14ac:dyDescent="0.25">
      <c r="A2456" s="5">
        <v>2016</v>
      </c>
      <c r="B2456" s="10" t="s">
        <v>252</v>
      </c>
      <c r="C2456" s="10" t="s">
        <v>260</v>
      </c>
      <c r="D2456" s="10">
        <v>0</v>
      </c>
    </row>
    <row r="2457" spans="1:4" x14ac:dyDescent="0.25">
      <c r="A2457" s="5">
        <v>2016</v>
      </c>
      <c r="B2457" s="10" t="s">
        <v>253</v>
      </c>
      <c r="C2457" s="10" t="s">
        <v>260</v>
      </c>
      <c r="D2457" s="10">
        <v>0</v>
      </c>
    </row>
    <row r="2458" spans="1:4" x14ac:dyDescent="0.25">
      <c r="A2458" s="5">
        <v>2016</v>
      </c>
      <c r="B2458" s="10" t="s">
        <v>254</v>
      </c>
      <c r="C2458" s="10" t="s">
        <v>260</v>
      </c>
      <c r="D2458" s="10">
        <v>0</v>
      </c>
    </row>
    <row r="2459" spans="1:4" x14ac:dyDescent="0.25">
      <c r="A2459" s="5">
        <v>2016</v>
      </c>
      <c r="B2459" s="10" t="s">
        <v>255</v>
      </c>
      <c r="C2459" s="10" t="s">
        <v>260</v>
      </c>
      <c r="D2459" s="10">
        <v>0</v>
      </c>
    </row>
    <row r="2460" spans="1:4" x14ac:dyDescent="0.25">
      <c r="A2460" s="5">
        <v>2016</v>
      </c>
      <c r="B2460" s="10" t="s">
        <v>256</v>
      </c>
      <c r="C2460" s="10" t="s">
        <v>260</v>
      </c>
      <c r="D2460" s="10">
        <v>0</v>
      </c>
    </row>
    <row r="2461" spans="1:4" x14ac:dyDescent="0.25">
      <c r="A2461" s="5">
        <v>2016</v>
      </c>
      <c r="B2461" s="10" t="s">
        <v>257</v>
      </c>
      <c r="C2461" s="10" t="s">
        <v>260</v>
      </c>
      <c r="D2461" s="10">
        <v>0</v>
      </c>
    </row>
    <row r="2462" spans="1:4" x14ac:dyDescent="0.25">
      <c r="A2462" s="5">
        <v>2016</v>
      </c>
      <c r="B2462" s="10" t="s">
        <v>258</v>
      </c>
      <c r="C2462" s="10" t="s">
        <v>260</v>
      </c>
      <c r="D2462" s="10">
        <v>0</v>
      </c>
    </row>
    <row r="2463" spans="1:4" x14ac:dyDescent="0.25">
      <c r="A2463" s="5">
        <v>2016</v>
      </c>
      <c r="B2463" s="10" t="s">
        <v>259</v>
      </c>
      <c r="C2463" s="10" t="s">
        <v>260</v>
      </c>
      <c r="D2463" s="10">
        <v>0</v>
      </c>
    </row>
    <row r="2464" spans="1:4" x14ac:dyDescent="0.25">
      <c r="A2464" s="5">
        <v>2016</v>
      </c>
      <c r="B2464" s="10" t="s">
        <v>248</v>
      </c>
      <c r="C2464" s="10" t="s">
        <v>244</v>
      </c>
      <c r="D2464" s="10">
        <v>0</v>
      </c>
    </row>
    <row r="2465" spans="1:4" x14ac:dyDescent="0.25">
      <c r="A2465" s="5">
        <v>2016</v>
      </c>
      <c r="B2465" s="10" t="s">
        <v>249</v>
      </c>
      <c r="C2465" s="10" t="s">
        <v>244</v>
      </c>
      <c r="D2465" s="10">
        <v>0</v>
      </c>
    </row>
    <row r="2466" spans="1:4" x14ac:dyDescent="0.25">
      <c r="A2466" s="5">
        <v>2016</v>
      </c>
      <c r="B2466" s="10" t="s">
        <v>250</v>
      </c>
      <c r="C2466" s="10" t="s">
        <v>244</v>
      </c>
      <c r="D2466" s="10">
        <v>0</v>
      </c>
    </row>
    <row r="2467" spans="1:4" x14ac:dyDescent="0.25">
      <c r="A2467" s="5">
        <v>2016</v>
      </c>
      <c r="B2467" s="10" t="s">
        <v>251</v>
      </c>
      <c r="C2467" s="10" t="s">
        <v>244</v>
      </c>
      <c r="D2467" s="10">
        <v>175000</v>
      </c>
    </row>
    <row r="2468" spans="1:4" x14ac:dyDescent="0.25">
      <c r="A2468" s="5">
        <v>2016</v>
      </c>
      <c r="B2468" s="10" t="s">
        <v>252</v>
      </c>
      <c r="C2468" s="10" t="s">
        <v>244</v>
      </c>
      <c r="D2468" s="10">
        <v>10000</v>
      </c>
    </row>
    <row r="2469" spans="1:4" x14ac:dyDescent="0.25">
      <c r="A2469" s="5">
        <v>2016</v>
      </c>
      <c r="B2469" s="10" t="s">
        <v>253</v>
      </c>
      <c r="C2469" s="10" t="s">
        <v>244</v>
      </c>
      <c r="D2469" s="10">
        <v>205000</v>
      </c>
    </row>
    <row r="2470" spans="1:4" x14ac:dyDescent="0.25">
      <c r="A2470" s="5">
        <v>2016</v>
      </c>
      <c r="B2470" s="10" t="s">
        <v>254</v>
      </c>
      <c r="C2470" s="10" t="s">
        <v>244</v>
      </c>
      <c r="D2470" s="10">
        <v>205000</v>
      </c>
    </row>
    <row r="2471" spans="1:4" x14ac:dyDescent="0.25">
      <c r="A2471" s="5">
        <v>2016</v>
      </c>
      <c r="B2471" s="10" t="s">
        <v>255</v>
      </c>
      <c r="C2471" s="10" t="s">
        <v>244</v>
      </c>
      <c r="D2471" s="10">
        <v>0</v>
      </c>
    </row>
    <row r="2472" spans="1:4" x14ac:dyDescent="0.25">
      <c r="A2472" s="5">
        <v>2016</v>
      </c>
      <c r="B2472" s="10" t="s">
        <v>256</v>
      </c>
      <c r="C2472" s="10" t="s">
        <v>244</v>
      </c>
      <c r="D2472" s="10">
        <v>155000</v>
      </c>
    </row>
    <row r="2473" spans="1:4" x14ac:dyDescent="0.25">
      <c r="A2473" s="5">
        <v>2016</v>
      </c>
      <c r="B2473" s="10" t="s">
        <v>257</v>
      </c>
      <c r="C2473" s="10" t="s">
        <v>244</v>
      </c>
      <c r="D2473" s="10">
        <v>0</v>
      </c>
    </row>
    <row r="2474" spans="1:4" x14ac:dyDescent="0.25">
      <c r="A2474" s="5">
        <v>2016</v>
      </c>
      <c r="B2474" s="10" t="s">
        <v>258</v>
      </c>
      <c r="C2474" s="10" t="s">
        <v>244</v>
      </c>
      <c r="D2474" s="10">
        <v>0</v>
      </c>
    </row>
    <row r="2475" spans="1:4" x14ac:dyDescent="0.25">
      <c r="A2475" s="5">
        <v>2016</v>
      </c>
      <c r="B2475" s="10" t="s">
        <v>259</v>
      </c>
      <c r="C2475" s="10" t="s">
        <v>244</v>
      </c>
      <c r="D2475" s="10">
        <v>0</v>
      </c>
    </row>
    <row r="2476" spans="1:4" x14ac:dyDescent="0.25">
      <c r="A2476" s="5">
        <v>2016</v>
      </c>
      <c r="B2476" s="10" t="s">
        <v>248</v>
      </c>
      <c r="C2476" s="10" t="s">
        <v>243</v>
      </c>
      <c r="D2476" s="10">
        <v>0</v>
      </c>
    </row>
    <row r="2477" spans="1:4" x14ac:dyDescent="0.25">
      <c r="A2477" s="5">
        <v>2016</v>
      </c>
      <c r="B2477" s="10" t="s">
        <v>249</v>
      </c>
      <c r="C2477" s="10" t="s">
        <v>243</v>
      </c>
      <c r="D2477" s="10">
        <v>0</v>
      </c>
    </row>
    <row r="2478" spans="1:4" x14ac:dyDescent="0.25">
      <c r="A2478" s="5">
        <v>2016</v>
      </c>
      <c r="B2478" s="10" t="s">
        <v>250</v>
      </c>
      <c r="C2478" s="10" t="s">
        <v>243</v>
      </c>
      <c r="D2478" s="10">
        <v>0</v>
      </c>
    </row>
    <row r="2479" spans="1:4" x14ac:dyDescent="0.25">
      <c r="A2479" s="5">
        <v>2016</v>
      </c>
      <c r="B2479" s="10" t="s">
        <v>251</v>
      </c>
      <c r="C2479" s="10" t="s">
        <v>243</v>
      </c>
      <c r="D2479" s="10">
        <v>0</v>
      </c>
    </row>
    <row r="2480" spans="1:4" x14ac:dyDescent="0.25">
      <c r="A2480" s="5">
        <v>2016</v>
      </c>
      <c r="B2480" s="10" t="s">
        <v>252</v>
      </c>
      <c r="C2480" s="10" t="s">
        <v>243</v>
      </c>
      <c r="D2480" s="10">
        <v>0</v>
      </c>
    </row>
    <row r="2481" spans="1:4" x14ac:dyDescent="0.25">
      <c r="A2481" s="5">
        <v>2016</v>
      </c>
      <c r="B2481" s="10" t="s">
        <v>253</v>
      </c>
      <c r="C2481" s="10" t="s">
        <v>243</v>
      </c>
      <c r="D2481" s="10">
        <v>0</v>
      </c>
    </row>
    <row r="2482" spans="1:4" x14ac:dyDescent="0.25">
      <c r="A2482" s="5">
        <v>2016</v>
      </c>
      <c r="B2482" s="10" t="s">
        <v>254</v>
      </c>
      <c r="C2482" s="10" t="s">
        <v>243</v>
      </c>
      <c r="D2482" s="10">
        <v>0</v>
      </c>
    </row>
    <row r="2483" spans="1:4" x14ac:dyDescent="0.25">
      <c r="A2483" s="5">
        <v>2016</v>
      </c>
      <c r="B2483" s="10" t="s">
        <v>255</v>
      </c>
      <c r="C2483" s="10" t="s">
        <v>243</v>
      </c>
      <c r="D2483" s="10">
        <v>0</v>
      </c>
    </row>
    <row r="2484" spans="1:4" x14ac:dyDescent="0.25">
      <c r="A2484" s="5">
        <v>2016</v>
      </c>
      <c r="B2484" s="10" t="s">
        <v>256</v>
      </c>
      <c r="C2484" s="10" t="s">
        <v>243</v>
      </c>
      <c r="D2484" s="10">
        <v>0</v>
      </c>
    </row>
    <row r="2485" spans="1:4" x14ac:dyDescent="0.25">
      <c r="A2485" s="5">
        <v>2016</v>
      </c>
      <c r="B2485" s="10" t="s">
        <v>257</v>
      </c>
      <c r="C2485" s="10" t="s">
        <v>243</v>
      </c>
      <c r="D2485" s="10">
        <v>0</v>
      </c>
    </row>
    <row r="2486" spans="1:4" x14ac:dyDescent="0.25">
      <c r="A2486" s="5">
        <v>2016</v>
      </c>
      <c r="B2486" s="10" t="s">
        <v>258</v>
      </c>
      <c r="C2486" s="10" t="s">
        <v>243</v>
      </c>
      <c r="D2486" s="10">
        <v>0</v>
      </c>
    </row>
    <row r="2487" spans="1:4" x14ac:dyDescent="0.25">
      <c r="A2487" s="5">
        <v>2016</v>
      </c>
      <c r="B2487" s="10" t="s">
        <v>259</v>
      </c>
      <c r="C2487" s="10" t="s">
        <v>243</v>
      </c>
      <c r="D2487" s="10">
        <v>0</v>
      </c>
    </row>
    <row r="2488" spans="1:4" x14ac:dyDescent="0.25">
      <c r="A2488" s="5">
        <v>2017</v>
      </c>
      <c r="B2488" s="10" t="s">
        <v>248</v>
      </c>
      <c r="C2488" s="10" t="s">
        <v>236</v>
      </c>
      <c r="D2488" s="10">
        <v>0</v>
      </c>
    </row>
    <row r="2489" spans="1:4" x14ac:dyDescent="0.25">
      <c r="A2489" s="5">
        <v>2017</v>
      </c>
      <c r="B2489" s="10" t="s">
        <v>249</v>
      </c>
      <c r="C2489" s="10" t="s">
        <v>236</v>
      </c>
      <c r="D2489" s="10">
        <v>0</v>
      </c>
    </row>
    <row r="2490" spans="1:4" x14ac:dyDescent="0.25">
      <c r="A2490" s="5">
        <v>2017</v>
      </c>
      <c r="B2490" s="10" t="s">
        <v>250</v>
      </c>
      <c r="C2490" s="10" t="s">
        <v>236</v>
      </c>
      <c r="D2490" s="10">
        <v>0</v>
      </c>
    </row>
    <row r="2491" spans="1:4" x14ac:dyDescent="0.25">
      <c r="A2491" s="5">
        <v>2017</v>
      </c>
      <c r="B2491" s="10" t="s">
        <v>251</v>
      </c>
      <c r="C2491" s="10" t="s">
        <v>236</v>
      </c>
      <c r="D2491" s="10">
        <v>0</v>
      </c>
    </row>
    <row r="2492" spans="1:4" x14ac:dyDescent="0.25">
      <c r="A2492" s="5">
        <v>2017</v>
      </c>
      <c r="B2492" s="10" t="s">
        <v>252</v>
      </c>
      <c r="C2492" s="10" t="s">
        <v>236</v>
      </c>
      <c r="D2492" s="10">
        <v>0</v>
      </c>
    </row>
    <row r="2493" spans="1:4" x14ac:dyDescent="0.25">
      <c r="A2493" s="5">
        <v>2017</v>
      </c>
      <c r="B2493" s="10" t="s">
        <v>253</v>
      </c>
      <c r="C2493" s="10" t="s">
        <v>236</v>
      </c>
      <c r="D2493" s="10">
        <v>0</v>
      </c>
    </row>
    <row r="2494" spans="1:4" x14ac:dyDescent="0.25">
      <c r="A2494" s="5">
        <v>2017</v>
      </c>
      <c r="B2494" s="10" t="s">
        <v>254</v>
      </c>
      <c r="C2494" s="10" t="s">
        <v>236</v>
      </c>
      <c r="D2494" s="10">
        <v>0</v>
      </c>
    </row>
    <row r="2495" spans="1:4" x14ac:dyDescent="0.25">
      <c r="A2495" s="5">
        <v>2017</v>
      </c>
      <c r="B2495" s="10" t="s">
        <v>255</v>
      </c>
      <c r="C2495" s="10" t="s">
        <v>236</v>
      </c>
      <c r="D2495" s="10">
        <v>0</v>
      </c>
    </row>
    <row r="2496" spans="1:4" x14ac:dyDescent="0.25">
      <c r="A2496" s="5">
        <v>2017</v>
      </c>
      <c r="B2496" s="10" t="s">
        <v>256</v>
      </c>
      <c r="C2496" s="10" t="s">
        <v>236</v>
      </c>
      <c r="D2496" s="10">
        <v>0</v>
      </c>
    </row>
    <row r="2497" spans="1:4" x14ac:dyDescent="0.25">
      <c r="A2497" s="5">
        <v>2017</v>
      </c>
      <c r="B2497" s="10" t="s">
        <v>257</v>
      </c>
      <c r="C2497" s="10" t="s">
        <v>236</v>
      </c>
      <c r="D2497" s="10">
        <v>0</v>
      </c>
    </row>
    <row r="2498" spans="1:4" x14ac:dyDescent="0.25">
      <c r="A2498" s="5">
        <v>2017</v>
      </c>
      <c r="B2498" s="10" t="s">
        <v>258</v>
      </c>
      <c r="C2498" s="10" t="s">
        <v>236</v>
      </c>
      <c r="D2498" s="10">
        <v>0</v>
      </c>
    </row>
    <row r="2499" spans="1:4" x14ac:dyDescent="0.25">
      <c r="A2499" s="5">
        <v>2017</v>
      </c>
      <c r="B2499" s="10" t="s">
        <v>259</v>
      </c>
      <c r="C2499" s="10" t="s">
        <v>236</v>
      </c>
      <c r="D2499" s="10">
        <v>0</v>
      </c>
    </row>
    <row r="2500" spans="1:4" x14ac:dyDescent="0.25">
      <c r="A2500" s="5">
        <v>2017</v>
      </c>
      <c r="B2500" s="10" t="s">
        <v>248</v>
      </c>
      <c r="C2500" s="10" t="s">
        <v>237</v>
      </c>
      <c r="D2500" s="10">
        <v>420000</v>
      </c>
    </row>
    <row r="2501" spans="1:4" x14ac:dyDescent="0.25">
      <c r="A2501" s="5">
        <v>2017</v>
      </c>
      <c r="B2501" s="10" t="s">
        <v>249</v>
      </c>
      <c r="C2501" s="10" t="s">
        <v>237</v>
      </c>
      <c r="D2501" s="10">
        <v>730000</v>
      </c>
    </row>
    <row r="2502" spans="1:4" x14ac:dyDescent="0.25">
      <c r="A2502" s="5">
        <v>2017</v>
      </c>
      <c r="B2502" s="10" t="s">
        <v>250</v>
      </c>
      <c r="C2502" s="10" t="s">
        <v>237</v>
      </c>
      <c r="D2502" s="10">
        <v>60000</v>
      </c>
    </row>
    <row r="2503" spans="1:4" x14ac:dyDescent="0.25">
      <c r="A2503" s="5">
        <v>2017</v>
      </c>
      <c r="B2503" s="10" t="s">
        <v>251</v>
      </c>
      <c r="C2503" s="10" t="s">
        <v>237</v>
      </c>
      <c r="D2503" s="10">
        <v>0</v>
      </c>
    </row>
    <row r="2504" spans="1:4" x14ac:dyDescent="0.25">
      <c r="A2504" s="5">
        <v>2017</v>
      </c>
      <c r="B2504" s="10" t="s">
        <v>252</v>
      </c>
      <c r="C2504" s="10" t="s">
        <v>237</v>
      </c>
      <c r="D2504" s="10">
        <v>930000</v>
      </c>
    </row>
    <row r="2505" spans="1:4" x14ac:dyDescent="0.25">
      <c r="A2505" s="5">
        <v>2017</v>
      </c>
      <c r="B2505" s="10" t="s">
        <v>253</v>
      </c>
      <c r="C2505" s="10" t="s">
        <v>237</v>
      </c>
      <c r="D2505" s="10">
        <v>0</v>
      </c>
    </row>
    <row r="2506" spans="1:4" x14ac:dyDescent="0.25">
      <c r="A2506" s="5">
        <v>2017</v>
      </c>
      <c r="B2506" s="10" t="s">
        <v>254</v>
      </c>
      <c r="C2506" s="10" t="s">
        <v>237</v>
      </c>
      <c r="D2506" s="10">
        <v>0</v>
      </c>
    </row>
    <row r="2507" spans="1:4" x14ac:dyDescent="0.25">
      <c r="A2507" s="5">
        <v>2017</v>
      </c>
      <c r="B2507" s="10" t="s">
        <v>255</v>
      </c>
      <c r="C2507" s="10" t="s">
        <v>237</v>
      </c>
      <c r="D2507" s="10">
        <v>0</v>
      </c>
    </row>
    <row r="2508" spans="1:4" x14ac:dyDescent="0.25">
      <c r="A2508" s="5">
        <v>2017</v>
      </c>
      <c r="B2508" s="10" t="s">
        <v>256</v>
      </c>
      <c r="C2508" s="10" t="s">
        <v>237</v>
      </c>
      <c r="D2508" s="10">
        <v>0</v>
      </c>
    </row>
    <row r="2509" spans="1:4" x14ac:dyDescent="0.25">
      <c r="A2509" s="5">
        <v>2017</v>
      </c>
      <c r="B2509" s="10" t="s">
        <v>257</v>
      </c>
      <c r="C2509" s="10" t="s">
        <v>237</v>
      </c>
      <c r="D2509" s="10">
        <v>230000</v>
      </c>
    </row>
    <row r="2510" spans="1:4" x14ac:dyDescent="0.25">
      <c r="A2510" s="5">
        <v>2017</v>
      </c>
      <c r="B2510" s="10" t="s">
        <v>258</v>
      </c>
      <c r="C2510" s="10" t="s">
        <v>237</v>
      </c>
      <c r="D2510" s="10">
        <v>298000</v>
      </c>
    </row>
    <row r="2511" spans="1:4" x14ac:dyDescent="0.25">
      <c r="A2511" s="5">
        <v>2017</v>
      </c>
      <c r="B2511" s="10" t="s">
        <v>259</v>
      </c>
      <c r="C2511" s="10" t="s">
        <v>237</v>
      </c>
      <c r="D2511" s="10">
        <v>850000</v>
      </c>
    </row>
    <row r="2512" spans="1:4" x14ac:dyDescent="0.25">
      <c r="A2512" s="5">
        <v>2017</v>
      </c>
      <c r="B2512" s="10" t="s">
        <v>248</v>
      </c>
      <c r="C2512" s="10" t="s">
        <v>238</v>
      </c>
      <c r="D2512" s="10">
        <v>0</v>
      </c>
    </row>
    <row r="2513" spans="1:4" x14ac:dyDescent="0.25">
      <c r="A2513" s="5">
        <v>2017</v>
      </c>
      <c r="B2513" s="10" t="s">
        <v>249</v>
      </c>
      <c r="C2513" s="10" t="s">
        <v>238</v>
      </c>
      <c r="D2513" s="10">
        <v>0</v>
      </c>
    </row>
    <row r="2514" spans="1:4" x14ac:dyDescent="0.25">
      <c r="A2514" s="5">
        <v>2017</v>
      </c>
      <c r="B2514" s="10" t="s">
        <v>250</v>
      </c>
      <c r="C2514" s="10" t="s">
        <v>238</v>
      </c>
      <c r="D2514" s="10">
        <v>0</v>
      </c>
    </row>
    <row r="2515" spans="1:4" x14ac:dyDescent="0.25">
      <c r="A2515" s="5">
        <v>2017</v>
      </c>
      <c r="B2515" s="10" t="s">
        <v>251</v>
      </c>
      <c r="C2515" s="10" t="s">
        <v>238</v>
      </c>
      <c r="D2515" s="10">
        <v>0</v>
      </c>
    </row>
    <row r="2516" spans="1:4" x14ac:dyDescent="0.25">
      <c r="A2516" s="5">
        <v>2017</v>
      </c>
      <c r="B2516" s="10" t="s">
        <v>252</v>
      </c>
      <c r="C2516" s="10" t="s">
        <v>238</v>
      </c>
      <c r="D2516" s="10">
        <v>0</v>
      </c>
    </row>
    <row r="2517" spans="1:4" x14ac:dyDescent="0.25">
      <c r="A2517" s="5">
        <v>2017</v>
      </c>
      <c r="B2517" s="10" t="s">
        <v>253</v>
      </c>
      <c r="C2517" s="10" t="s">
        <v>238</v>
      </c>
      <c r="D2517" s="10">
        <v>0</v>
      </c>
    </row>
    <row r="2518" spans="1:4" x14ac:dyDescent="0.25">
      <c r="A2518" s="5">
        <v>2017</v>
      </c>
      <c r="B2518" s="10" t="s">
        <v>254</v>
      </c>
      <c r="C2518" s="10" t="s">
        <v>238</v>
      </c>
      <c r="D2518" s="10">
        <v>0</v>
      </c>
    </row>
    <row r="2519" spans="1:4" x14ac:dyDescent="0.25">
      <c r="A2519" s="5">
        <v>2017</v>
      </c>
      <c r="B2519" s="10" t="s">
        <v>255</v>
      </c>
      <c r="C2519" s="10" t="s">
        <v>238</v>
      </c>
      <c r="D2519" s="10">
        <v>0</v>
      </c>
    </row>
    <row r="2520" spans="1:4" x14ac:dyDescent="0.25">
      <c r="A2520" s="5">
        <v>2017</v>
      </c>
      <c r="B2520" s="10" t="s">
        <v>256</v>
      </c>
      <c r="C2520" s="10" t="s">
        <v>238</v>
      </c>
      <c r="D2520" s="10">
        <v>0</v>
      </c>
    </row>
    <row r="2521" spans="1:4" x14ac:dyDescent="0.25">
      <c r="A2521" s="5">
        <v>2017</v>
      </c>
      <c r="B2521" s="10" t="s">
        <v>257</v>
      </c>
      <c r="C2521" s="10" t="s">
        <v>238</v>
      </c>
      <c r="D2521" s="10">
        <v>0</v>
      </c>
    </row>
    <row r="2522" spans="1:4" x14ac:dyDescent="0.25">
      <c r="A2522" s="5">
        <v>2017</v>
      </c>
      <c r="B2522" s="10" t="s">
        <v>258</v>
      </c>
      <c r="C2522" s="10" t="s">
        <v>238</v>
      </c>
      <c r="D2522" s="10">
        <v>0</v>
      </c>
    </row>
    <row r="2523" spans="1:4" x14ac:dyDescent="0.25">
      <c r="A2523" s="5">
        <v>2017</v>
      </c>
      <c r="B2523" s="10" t="s">
        <v>259</v>
      </c>
      <c r="C2523" s="10" t="s">
        <v>238</v>
      </c>
      <c r="D2523" s="10">
        <v>0</v>
      </c>
    </row>
    <row r="2524" spans="1:4" x14ac:dyDescent="0.25">
      <c r="A2524" s="5">
        <v>2017</v>
      </c>
      <c r="B2524" s="10" t="s">
        <v>248</v>
      </c>
      <c r="C2524" s="10" t="s">
        <v>239</v>
      </c>
      <c r="D2524" s="10">
        <v>0</v>
      </c>
    </row>
    <row r="2525" spans="1:4" x14ac:dyDescent="0.25">
      <c r="A2525" s="5">
        <v>2017</v>
      </c>
      <c r="B2525" s="10" t="s">
        <v>249</v>
      </c>
      <c r="C2525" s="10" t="s">
        <v>239</v>
      </c>
      <c r="D2525" s="10">
        <v>300000</v>
      </c>
    </row>
    <row r="2526" spans="1:4" x14ac:dyDescent="0.25">
      <c r="A2526" s="5">
        <v>2017</v>
      </c>
      <c r="B2526" s="10" t="s">
        <v>250</v>
      </c>
      <c r="C2526" s="10" t="s">
        <v>239</v>
      </c>
      <c r="D2526" s="10">
        <v>0</v>
      </c>
    </row>
    <row r="2527" spans="1:4" x14ac:dyDescent="0.25">
      <c r="A2527" s="5">
        <v>2017</v>
      </c>
      <c r="B2527" s="10" t="s">
        <v>251</v>
      </c>
      <c r="C2527" s="10" t="s">
        <v>239</v>
      </c>
      <c r="D2527" s="10">
        <v>0</v>
      </c>
    </row>
    <row r="2528" spans="1:4" x14ac:dyDescent="0.25">
      <c r="A2528" s="5">
        <v>2017</v>
      </c>
      <c r="B2528" s="10" t="s">
        <v>252</v>
      </c>
      <c r="C2528" s="10" t="s">
        <v>239</v>
      </c>
      <c r="D2528" s="10">
        <v>0</v>
      </c>
    </row>
    <row r="2529" spans="1:4" x14ac:dyDescent="0.25">
      <c r="A2529" s="5">
        <v>2017</v>
      </c>
      <c r="B2529" s="10" t="s">
        <v>253</v>
      </c>
      <c r="C2529" s="10" t="s">
        <v>239</v>
      </c>
      <c r="D2529" s="10">
        <v>0</v>
      </c>
    </row>
    <row r="2530" spans="1:4" x14ac:dyDescent="0.25">
      <c r="A2530" s="5">
        <v>2017</v>
      </c>
      <c r="B2530" s="10" t="s">
        <v>254</v>
      </c>
      <c r="C2530" s="10" t="s">
        <v>239</v>
      </c>
      <c r="D2530" s="10">
        <v>0</v>
      </c>
    </row>
    <row r="2531" spans="1:4" x14ac:dyDescent="0.25">
      <c r="A2531" s="5">
        <v>2017</v>
      </c>
      <c r="B2531" s="10" t="s">
        <v>255</v>
      </c>
      <c r="C2531" s="10" t="s">
        <v>239</v>
      </c>
      <c r="D2531" s="10">
        <v>0</v>
      </c>
    </row>
    <row r="2532" spans="1:4" x14ac:dyDescent="0.25">
      <c r="A2532" s="5">
        <v>2017</v>
      </c>
      <c r="B2532" s="10" t="s">
        <v>256</v>
      </c>
      <c r="C2532" s="10" t="s">
        <v>239</v>
      </c>
      <c r="D2532" s="10">
        <v>0</v>
      </c>
    </row>
    <row r="2533" spans="1:4" x14ac:dyDescent="0.25">
      <c r="A2533" s="5">
        <v>2017</v>
      </c>
      <c r="B2533" s="10" t="s">
        <v>257</v>
      </c>
      <c r="C2533" s="10" t="s">
        <v>239</v>
      </c>
      <c r="D2533" s="10">
        <v>0</v>
      </c>
    </row>
    <row r="2534" spans="1:4" x14ac:dyDescent="0.25">
      <c r="A2534" s="5">
        <v>2017</v>
      </c>
      <c r="B2534" s="10" t="s">
        <v>258</v>
      </c>
      <c r="C2534" s="10" t="s">
        <v>239</v>
      </c>
      <c r="D2534" s="10">
        <v>0</v>
      </c>
    </row>
    <row r="2535" spans="1:4" x14ac:dyDescent="0.25">
      <c r="A2535" s="5">
        <v>2017</v>
      </c>
      <c r="B2535" s="10" t="s">
        <v>259</v>
      </c>
      <c r="C2535" s="10" t="s">
        <v>239</v>
      </c>
      <c r="D2535" s="10">
        <v>0</v>
      </c>
    </row>
    <row r="2536" spans="1:4" x14ac:dyDescent="0.25">
      <c r="A2536" s="5">
        <v>2017</v>
      </c>
      <c r="B2536" s="10" t="s">
        <v>248</v>
      </c>
      <c r="C2536" s="10" t="s">
        <v>240</v>
      </c>
      <c r="D2536" s="10">
        <v>740000</v>
      </c>
    </row>
    <row r="2537" spans="1:4" x14ac:dyDescent="0.25">
      <c r="A2537" s="5">
        <v>2017</v>
      </c>
      <c r="B2537" s="10" t="s">
        <v>249</v>
      </c>
      <c r="C2537" s="10" t="s">
        <v>240</v>
      </c>
      <c r="D2537" s="10">
        <v>0</v>
      </c>
    </row>
    <row r="2538" spans="1:4" x14ac:dyDescent="0.25">
      <c r="A2538" s="5">
        <v>2017</v>
      </c>
      <c r="B2538" s="10" t="s">
        <v>250</v>
      </c>
      <c r="C2538" s="10" t="s">
        <v>240</v>
      </c>
      <c r="D2538" s="10">
        <v>110000</v>
      </c>
    </row>
    <row r="2539" spans="1:4" x14ac:dyDescent="0.25">
      <c r="A2539" s="5">
        <v>2017</v>
      </c>
      <c r="B2539" s="10" t="s">
        <v>251</v>
      </c>
      <c r="C2539" s="10" t="s">
        <v>240</v>
      </c>
      <c r="D2539" s="10">
        <v>0</v>
      </c>
    </row>
    <row r="2540" spans="1:4" x14ac:dyDescent="0.25">
      <c r="A2540" s="5">
        <v>2017</v>
      </c>
      <c r="B2540" s="10" t="s">
        <v>252</v>
      </c>
      <c r="C2540" s="10" t="s">
        <v>240</v>
      </c>
      <c r="D2540" s="10">
        <v>20000</v>
      </c>
    </row>
    <row r="2541" spans="1:4" x14ac:dyDescent="0.25">
      <c r="A2541" s="5">
        <v>2017</v>
      </c>
      <c r="B2541" s="10" t="s">
        <v>253</v>
      </c>
      <c r="C2541" s="10" t="s">
        <v>240</v>
      </c>
      <c r="D2541" s="10">
        <v>0</v>
      </c>
    </row>
    <row r="2542" spans="1:4" x14ac:dyDescent="0.25">
      <c r="A2542" s="5">
        <v>2017</v>
      </c>
      <c r="B2542" s="10" t="s">
        <v>254</v>
      </c>
      <c r="C2542" s="10" t="s">
        <v>240</v>
      </c>
      <c r="D2542" s="10">
        <v>120000</v>
      </c>
    </row>
    <row r="2543" spans="1:4" x14ac:dyDescent="0.25">
      <c r="A2543" s="5">
        <v>2017</v>
      </c>
      <c r="B2543" s="10" t="s">
        <v>255</v>
      </c>
      <c r="C2543" s="10" t="s">
        <v>240</v>
      </c>
      <c r="D2543" s="10">
        <v>0</v>
      </c>
    </row>
    <row r="2544" spans="1:4" x14ac:dyDescent="0.25">
      <c r="A2544" s="5">
        <v>2017</v>
      </c>
      <c r="B2544" s="10" t="s">
        <v>256</v>
      </c>
      <c r="C2544" s="10" t="s">
        <v>240</v>
      </c>
      <c r="D2544" s="10">
        <v>0</v>
      </c>
    </row>
    <row r="2545" spans="1:4" x14ac:dyDescent="0.25">
      <c r="A2545" s="5">
        <v>2017</v>
      </c>
      <c r="B2545" s="10" t="s">
        <v>257</v>
      </c>
      <c r="C2545" s="10" t="s">
        <v>240</v>
      </c>
      <c r="D2545" s="10">
        <v>250000</v>
      </c>
    </row>
    <row r="2546" spans="1:4" x14ac:dyDescent="0.25">
      <c r="A2546" s="5">
        <v>2017</v>
      </c>
      <c r="B2546" s="10" t="s">
        <v>258</v>
      </c>
      <c r="C2546" s="10" t="s">
        <v>240</v>
      </c>
      <c r="D2546" s="10">
        <v>0</v>
      </c>
    </row>
    <row r="2547" spans="1:4" x14ac:dyDescent="0.25">
      <c r="A2547" s="5">
        <v>2017</v>
      </c>
      <c r="B2547" s="10" t="s">
        <v>259</v>
      </c>
      <c r="C2547" s="10" t="s">
        <v>240</v>
      </c>
      <c r="D2547" s="10">
        <v>0</v>
      </c>
    </row>
    <row r="2548" spans="1:4" x14ac:dyDescent="0.25">
      <c r="A2548" s="5">
        <v>2017</v>
      </c>
      <c r="B2548" s="10" t="s">
        <v>248</v>
      </c>
      <c r="C2548" s="10" t="s">
        <v>241</v>
      </c>
      <c r="D2548" s="10">
        <v>350000</v>
      </c>
    </row>
    <row r="2549" spans="1:4" x14ac:dyDescent="0.25">
      <c r="A2549" s="5">
        <v>2017</v>
      </c>
      <c r="B2549" s="10" t="s">
        <v>249</v>
      </c>
      <c r="C2549" s="10" t="s">
        <v>241</v>
      </c>
      <c r="D2549" s="10">
        <v>0</v>
      </c>
    </row>
    <row r="2550" spans="1:4" x14ac:dyDescent="0.25">
      <c r="A2550" s="5">
        <v>2017</v>
      </c>
      <c r="B2550" s="10" t="s">
        <v>250</v>
      </c>
      <c r="C2550" s="10" t="s">
        <v>241</v>
      </c>
      <c r="D2550" s="10">
        <v>424000</v>
      </c>
    </row>
    <row r="2551" spans="1:4" x14ac:dyDescent="0.25">
      <c r="A2551" s="5">
        <v>2017</v>
      </c>
      <c r="B2551" s="10" t="s">
        <v>251</v>
      </c>
      <c r="C2551" s="10" t="s">
        <v>241</v>
      </c>
      <c r="D2551" s="10">
        <v>0</v>
      </c>
    </row>
    <row r="2552" spans="1:4" x14ac:dyDescent="0.25">
      <c r="A2552" s="5">
        <v>2017</v>
      </c>
      <c r="B2552" s="10" t="s">
        <v>252</v>
      </c>
      <c r="C2552" s="10" t="s">
        <v>241</v>
      </c>
      <c r="D2552" s="10">
        <v>0</v>
      </c>
    </row>
    <row r="2553" spans="1:4" x14ac:dyDescent="0.25">
      <c r="A2553" s="5">
        <v>2017</v>
      </c>
      <c r="B2553" s="10" t="s">
        <v>253</v>
      </c>
      <c r="C2553" s="10" t="s">
        <v>241</v>
      </c>
      <c r="D2553" s="10">
        <v>0</v>
      </c>
    </row>
    <row r="2554" spans="1:4" x14ac:dyDescent="0.25">
      <c r="A2554" s="5">
        <v>2017</v>
      </c>
      <c r="B2554" s="10" t="s">
        <v>254</v>
      </c>
      <c r="C2554" s="10" t="s">
        <v>241</v>
      </c>
      <c r="D2554" s="10">
        <v>0</v>
      </c>
    </row>
    <row r="2555" spans="1:4" x14ac:dyDescent="0.25">
      <c r="A2555" s="5">
        <v>2017</v>
      </c>
      <c r="B2555" s="10" t="s">
        <v>255</v>
      </c>
      <c r="C2555" s="10" t="s">
        <v>241</v>
      </c>
      <c r="D2555" s="10">
        <v>0</v>
      </c>
    </row>
    <row r="2556" spans="1:4" x14ac:dyDescent="0.25">
      <c r="A2556" s="5">
        <v>2017</v>
      </c>
      <c r="B2556" s="10" t="s">
        <v>256</v>
      </c>
      <c r="C2556" s="10" t="s">
        <v>241</v>
      </c>
      <c r="D2556" s="10">
        <v>0</v>
      </c>
    </row>
    <row r="2557" spans="1:4" x14ac:dyDescent="0.25">
      <c r="A2557" s="5">
        <v>2017</v>
      </c>
      <c r="B2557" s="10" t="s">
        <v>257</v>
      </c>
      <c r="C2557" s="10" t="s">
        <v>241</v>
      </c>
      <c r="D2557" s="10">
        <v>0</v>
      </c>
    </row>
    <row r="2558" spans="1:4" x14ac:dyDescent="0.25">
      <c r="A2558" s="5">
        <v>2017</v>
      </c>
      <c r="B2558" s="10" t="s">
        <v>258</v>
      </c>
      <c r="C2558" s="10" t="s">
        <v>241</v>
      </c>
      <c r="D2558" s="10">
        <v>0</v>
      </c>
    </row>
    <row r="2559" spans="1:4" x14ac:dyDescent="0.25">
      <c r="A2559" s="5">
        <v>2017</v>
      </c>
      <c r="B2559" s="10" t="s">
        <v>259</v>
      </c>
      <c r="C2559" s="10" t="s">
        <v>241</v>
      </c>
      <c r="D2559" s="10">
        <v>0</v>
      </c>
    </row>
    <row r="2560" spans="1:4" x14ac:dyDescent="0.25">
      <c r="A2560" s="5">
        <v>2017</v>
      </c>
      <c r="B2560" s="10" t="s">
        <v>248</v>
      </c>
      <c r="C2560" s="10" t="s">
        <v>260</v>
      </c>
      <c r="D2560" s="10">
        <v>0</v>
      </c>
    </row>
    <row r="2561" spans="1:4" x14ac:dyDescent="0.25">
      <c r="A2561" s="5">
        <v>2017</v>
      </c>
      <c r="B2561" s="10" t="s">
        <v>249</v>
      </c>
      <c r="C2561" s="10" t="s">
        <v>260</v>
      </c>
      <c r="D2561" s="10">
        <v>0</v>
      </c>
    </row>
    <row r="2562" spans="1:4" x14ac:dyDescent="0.25">
      <c r="A2562" s="5">
        <v>2017</v>
      </c>
      <c r="B2562" s="10" t="s">
        <v>250</v>
      </c>
      <c r="C2562" s="10" t="s">
        <v>260</v>
      </c>
      <c r="D2562" s="10">
        <v>0</v>
      </c>
    </row>
    <row r="2563" spans="1:4" x14ac:dyDescent="0.25">
      <c r="A2563" s="5">
        <v>2017</v>
      </c>
      <c r="B2563" s="10" t="s">
        <v>251</v>
      </c>
      <c r="C2563" s="10" t="s">
        <v>260</v>
      </c>
      <c r="D2563" s="10">
        <v>0</v>
      </c>
    </row>
    <row r="2564" spans="1:4" x14ac:dyDescent="0.25">
      <c r="A2564" s="5">
        <v>2017</v>
      </c>
      <c r="B2564" s="10" t="s">
        <v>252</v>
      </c>
      <c r="C2564" s="10" t="s">
        <v>260</v>
      </c>
      <c r="D2564" s="10">
        <v>0</v>
      </c>
    </row>
    <row r="2565" spans="1:4" x14ac:dyDescent="0.25">
      <c r="A2565" s="5">
        <v>2017</v>
      </c>
      <c r="B2565" s="10" t="s">
        <v>253</v>
      </c>
      <c r="C2565" s="10" t="s">
        <v>260</v>
      </c>
      <c r="D2565" s="10">
        <v>0</v>
      </c>
    </row>
    <row r="2566" spans="1:4" x14ac:dyDescent="0.25">
      <c r="A2566" s="5">
        <v>2017</v>
      </c>
      <c r="B2566" s="10" t="s">
        <v>254</v>
      </c>
      <c r="C2566" s="10" t="s">
        <v>260</v>
      </c>
      <c r="D2566" s="10">
        <v>0</v>
      </c>
    </row>
    <row r="2567" spans="1:4" x14ac:dyDescent="0.25">
      <c r="A2567" s="5">
        <v>2017</v>
      </c>
      <c r="B2567" s="10" t="s">
        <v>255</v>
      </c>
      <c r="C2567" s="10" t="s">
        <v>260</v>
      </c>
      <c r="D2567" s="10">
        <v>0</v>
      </c>
    </row>
    <row r="2568" spans="1:4" x14ac:dyDescent="0.25">
      <c r="A2568" s="5">
        <v>2017</v>
      </c>
      <c r="B2568" s="10" t="s">
        <v>256</v>
      </c>
      <c r="C2568" s="10" t="s">
        <v>260</v>
      </c>
      <c r="D2568" s="10">
        <v>0</v>
      </c>
    </row>
    <row r="2569" spans="1:4" x14ac:dyDescent="0.25">
      <c r="A2569" s="5">
        <v>2017</v>
      </c>
      <c r="B2569" s="10" t="s">
        <v>257</v>
      </c>
      <c r="C2569" s="10" t="s">
        <v>260</v>
      </c>
      <c r="D2569" s="10">
        <v>0</v>
      </c>
    </row>
    <row r="2570" spans="1:4" x14ac:dyDescent="0.25">
      <c r="A2570" s="5">
        <v>2017</v>
      </c>
      <c r="B2570" s="10" t="s">
        <v>258</v>
      </c>
      <c r="C2570" s="10" t="s">
        <v>260</v>
      </c>
      <c r="D2570" s="10">
        <v>0</v>
      </c>
    </row>
    <row r="2571" spans="1:4" x14ac:dyDescent="0.25">
      <c r="A2571" s="5">
        <v>2017</v>
      </c>
      <c r="B2571" s="10" t="s">
        <v>259</v>
      </c>
      <c r="C2571" s="10" t="s">
        <v>260</v>
      </c>
      <c r="D2571" s="10">
        <v>0</v>
      </c>
    </row>
    <row r="2572" spans="1:4" x14ac:dyDescent="0.25">
      <c r="A2572" s="5">
        <v>2017</v>
      </c>
      <c r="B2572" s="10" t="s">
        <v>248</v>
      </c>
      <c r="C2572" s="10" t="s">
        <v>244</v>
      </c>
      <c r="D2572" s="10">
        <v>0</v>
      </c>
    </row>
    <row r="2573" spans="1:4" x14ac:dyDescent="0.25">
      <c r="A2573" s="5">
        <v>2017</v>
      </c>
      <c r="B2573" s="10" t="s">
        <v>249</v>
      </c>
      <c r="C2573" s="10" t="s">
        <v>244</v>
      </c>
      <c r="D2573" s="10">
        <v>0</v>
      </c>
    </row>
    <row r="2574" spans="1:4" x14ac:dyDescent="0.25">
      <c r="A2574" s="5">
        <v>2017</v>
      </c>
      <c r="B2574" s="10" t="s">
        <v>250</v>
      </c>
      <c r="C2574" s="10" t="s">
        <v>244</v>
      </c>
      <c r="D2574" s="10">
        <v>0</v>
      </c>
    </row>
    <row r="2575" spans="1:4" x14ac:dyDescent="0.25">
      <c r="A2575" s="5">
        <v>2017</v>
      </c>
      <c r="B2575" s="10" t="s">
        <v>251</v>
      </c>
      <c r="C2575" s="10" t="s">
        <v>244</v>
      </c>
      <c r="D2575" s="10">
        <v>0</v>
      </c>
    </row>
    <row r="2576" spans="1:4" x14ac:dyDescent="0.25">
      <c r="A2576" s="5">
        <v>2017</v>
      </c>
      <c r="B2576" s="10" t="s">
        <v>252</v>
      </c>
      <c r="C2576" s="10" t="s">
        <v>244</v>
      </c>
      <c r="D2576" s="10">
        <v>0</v>
      </c>
    </row>
    <row r="2577" spans="1:4" x14ac:dyDescent="0.25">
      <c r="A2577" s="5">
        <v>2017</v>
      </c>
      <c r="B2577" s="10" t="s">
        <v>253</v>
      </c>
      <c r="C2577" s="10" t="s">
        <v>244</v>
      </c>
      <c r="D2577" s="10">
        <v>0</v>
      </c>
    </row>
    <row r="2578" spans="1:4" x14ac:dyDescent="0.25">
      <c r="A2578" s="5">
        <v>2017</v>
      </c>
      <c r="B2578" s="10" t="s">
        <v>254</v>
      </c>
      <c r="C2578" s="10" t="s">
        <v>244</v>
      </c>
      <c r="D2578" s="10">
        <v>0</v>
      </c>
    </row>
    <row r="2579" spans="1:4" x14ac:dyDescent="0.25">
      <c r="A2579" s="5">
        <v>2017</v>
      </c>
      <c r="B2579" s="10" t="s">
        <v>255</v>
      </c>
      <c r="C2579" s="10" t="s">
        <v>244</v>
      </c>
      <c r="D2579" s="10">
        <v>0</v>
      </c>
    </row>
    <row r="2580" spans="1:4" x14ac:dyDescent="0.25">
      <c r="A2580" s="5">
        <v>2017</v>
      </c>
      <c r="B2580" s="10" t="s">
        <v>256</v>
      </c>
      <c r="C2580" s="10" t="s">
        <v>244</v>
      </c>
      <c r="D2580" s="10">
        <v>0</v>
      </c>
    </row>
    <row r="2581" spans="1:4" x14ac:dyDescent="0.25">
      <c r="A2581" s="5">
        <v>2017</v>
      </c>
      <c r="B2581" s="10" t="s">
        <v>257</v>
      </c>
      <c r="C2581" s="10" t="s">
        <v>244</v>
      </c>
      <c r="D2581" s="10">
        <v>0</v>
      </c>
    </row>
    <row r="2582" spans="1:4" x14ac:dyDescent="0.25">
      <c r="A2582" s="5">
        <v>2017</v>
      </c>
      <c r="B2582" s="10" t="s">
        <v>258</v>
      </c>
      <c r="C2582" s="10" t="s">
        <v>244</v>
      </c>
      <c r="D2582" s="10">
        <v>0</v>
      </c>
    </row>
    <row r="2583" spans="1:4" x14ac:dyDescent="0.25">
      <c r="A2583" s="5">
        <v>2017</v>
      </c>
      <c r="B2583" s="10" t="s">
        <v>259</v>
      </c>
      <c r="C2583" s="10" t="s">
        <v>244</v>
      </c>
      <c r="D2583" s="10">
        <v>0</v>
      </c>
    </row>
    <row r="2584" spans="1:4" x14ac:dyDescent="0.25">
      <c r="A2584" s="5">
        <v>2017</v>
      </c>
      <c r="B2584" s="10" t="s">
        <v>248</v>
      </c>
      <c r="C2584" s="10" t="s">
        <v>243</v>
      </c>
      <c r="D2584" s="10">
        <v>0</v>
      </c>
    </row>
    <row r="2585" spans="1:4" x14ac:dyDescent="0.25">
      <c r="A2585" s="5">
        <v>2017</v>
      </c>
      <c r="B2585" s="10" t="s">
        <v>249</v>
      </c>
      <c r="C2585" s="10" t="s">
        <v>243</v>
      </c>
      <c r="D2585" s="10">
        <v>0</v>
      </c>
    </row>
    <row r="2586" spans="1:4" x14ac:dyDescent="0.25">
      <c r="A2586" s="5">
        <v>2017</v>
      </c>
      <c r="B2586" s="10" t="s">
        <v>250</v>
      </c>
      <c r="C2586" s="10" t="s">
        <v>243</v>
      </c>
      <c r="D2586" s="10">
        <v>0</v>
      </c>
    </row>
    <row r="2587" spans="1:4" x14ac:dyDescent="0.25">
      <c r="A2587" s="5">
        <v>2017</v>
      </c>
      <c r="B2587" s="10" t="s">
        <v>251</v>
      </c>
      <c r="C2587" s="10" t="s">
        <v>243</v>
      </c>
      <c r="D2587" s="10">
        <v>0</v>
      </c>
    </row>
    <row r="2588" spans="1:4" x14ac:dyDescent="0.25">
      <c r="A2588" s="5">
        <v>2017</v>
      </c>
      <c r="B2588" s="10" t="s">
        <v>252</v>
      </c>
      <c r="C2588" s="10" t="s">
        <v>243</v>
      </c>
      <c r="D2588" s="10">
        <v>0</v>
      </c>
    </row>
    <row r="2589" spans="1:4" x14ac:dyDescent="0.25">
      <c r="A2589" s="5">
        <v>2017</v>
      </c>
      <c r="B2589" s="10" t="s">
        <v>253</v>
      </c>
      <c r="C2589" s="10" t="s">
        <v>243</v>
      </c>
      <c r="D2589" s="10">
        <v>0</v>
      </c>
    </row>
    <row r="2590" spans="1:4" x14ac:dyDescent="0.25">
      <c r="A2590" s="5">
        <v>2017</v>
      </c>
      <c r="B2590" s="10" t="s">
        <v>254</v>
      </c>
      <c r="C2590" s="10" t="s">
        <v>243</v>
      </c>
      <c r="D2590" s="10">
        <v>0</v>
      </c>
    </row>
    <row r="2591" spans="1:4" x14ac:dyDescent="0.25">
      <c r="A2591" s="5">
        <v>2017</v>
      </c>
      <c r="B2591" s="10" t="s">
        <v>255</v>
      </c>
      <c r="C2591" s="10" t="s">
        <v>243</v>
      </c>
      <c r="D2591" s="10">
        <v>0</v>
      </c>
    </row>
    <row r="2592" spans="1:4" x14ac:dyDescent="0.25">
      <c r="A2592" s="5">
        <v>2017</v>
      </c>
      <c r="B2592" s="10" t="s">
        <v>256</v>
      </c>
      <c r="C2592" s="10" t="s">
        <v>243</v>
      </c>
      <c r="D2592" s="10">
        <v>0</v>
      </c>
    </row>
    <row r="2593" spans="1:4" x14ac:dyDescent="0.25">
      <c r="A2593" s="5">
        <v>2017</v>
      </c>
      <c r="B2593" s="10" t="s">
        <v>257</v>
      </c>
      <c r="C2593" s="10" t="s">
        <v>243</v>
      </c>
      <c r="D2593" s="10">
        <v>0</v>
      </c>
    </row>
    <row r="2594" spans="1:4" x14ac:dyDescent="0.25">
      <c r="A2594" s="5">
        <v>2017</v>
      </c>
      <c r="B2594" s="10" t="s">
        <v>258</v>
      </c>
      <c r="C2594" s="10" t="s">
        <v>243</v>
      </c>
      <c r="D2594" s="10">
        <v>0</v>
      </c>
    </row>
    <row r="2595" spans="1:4" x14ac:dyDescent="0.25">
      <c r="A2595" s="5">
        <v>2017</v>
      </c>
      <c r="B2595" s="10" t="s">
        <v>259</v>
      </c>
      <c r="C2595" s="10" t="s">
        <v>243</v>
      </c>
      <c r="D2595" s="10">
        <v>0</v>
      </c>
    </row>
    <row r="2596" spans="1:4" x14ac:dyDescent="0.25">
      <c r="A2596" s="5">
        <v>2018</v>
      </c>
      <c r="B2596" s="10" t="s">
        <v>248</v>
      </c>
      <c r="C2596" s="10" t="s">
        <v>236</v>
      </c>
      <c r="D2596" s="10">
        <v>0</v>
      </c>
    </row>
    <row r="2597" spans="1:4" x14ac:dyDescent="0.25">
      <c r="A2597" s="5">
        <v>2018</v>
      </c>
      <c r="B2597" s="10" t="s">
        <v>249</v>
      </c>
      <c r="C2597" s="10" t="s">
        <v>236</v>
      </c>
      <c r="D2597" s="10">
        <v>0</v>
      </c>
    </row>
    <row r="2598" spans="1:4" x14ac:dyDescent="0.25">
      <c r="A2598" s="5">
        <v>2018</v>
      </c>
      <c r="B2598" s="10" t="s">
        <v>250</v>
      </c>
      <c r="C2598" s="10" t="s">
        <v>236</v>
      </c>
      <c r="D2598" s="10">
        <v>0</v>
      </c>
    </row>
    <row r="2599" spans="1:4" x14ac:dyDescent="0.25">
      <c r="A2599" s="5">
        <v>2018</v>
      </c>
      <c r="B2599" s="10" t="s">
        <v>251</v>
      </c>
      <c r="C2599" s="10" t="s">
        <v>236</v>
      </c>
      <c r="D2599" s="10">
        <v>0</v>
      </c>
    </row>
    <row r="2600" spans="1:4" x14ac:dyDescent="0.25">
      <c r="A2600" s="5">
        <v>2018</v>
      </c>
      <c r="B2600" s="10" t="s">
        <v>252</v>
      </c>
      <c r="C2600" s="10" t="s">
        <v>236</v>
      </c>
      <c r="D2600" s="10">
        <v>0</v>
      </c>
    </row>
    <row r="2601" spans="1:4" x14ac:dyDescent="0.25">
      <c r="A2601" s="5">
        <v>2018</v>
      </c>
      <c r="B2601" s="10" t="s">
        <v>253</v>
      </c>
      <c r="C2601" s="10" t="s">
        <v>236</v>
      </c>
      <c r="D2601" s="10">
        <v>0</v>
      </c>
    </row>
    <row r="2602" spans="1:4" x14ac:dyDescent="0.25">
      <c r="A2602" s="5">
        <v>2018</v>
      </c>
      <c r="B2602" s="10" t="s">
        <v>254</v>
      </c>
      <c r="C2602" s="10" t="s">
        <v>236</v>
      </c>
      <c r="D2602" s="10">
        <v>0</v>
      </c>
    </row>
    <row r="2603" spans="1:4" x14ac:dyDescent="0.25">
      <c r="A2603" s="5">
        <v>2018</v>
      </c>
      <c r="B2603" s="10" t="s">
        <v>255</v>
      </c>
      <c r="C2603" s="10" t="s">
        <v>236</v>
      </c>
      <c r="D2603" s="10">
        <v>0</v>
      </c>
    </row>
    <row r="2604" spans="1:4" x14ac:dyDescent="0.25">
      <c r="A2604" s="5">
        <v>2018</v>
      </c>
      <c r="B2604" s="10" t="s">
        <v>256</v>
      </c>
      <c r="C2604" s="10" t="s">
        <v>236</v>
      </c>
      <c r="D2604" s="10">
        <v>0</v>
      </c>
    </row>
    <row r="2605" spans="1:4" x14ac:dyDescent="0.25">
      <c r="A2605" s="5">
        <v>2018</v>
      </c>
      <c r="B2605" s="10" t="s">
        <v>257</v>
      </c>
      <c r="C2605" s="10" t="s">
        <v>236</v>
      </c>
      <c r="D2605" s="10">
        <v>0</v>
      </c>
    </row>
    <row r="2606" spans="1:4" x14ac:dyDescent="0.25">
      <c r="A2606" s="5">
        <v>2018</v>
      </c>
      <c r="B2606" s="10" t="s">
        <v>258</v>
      </c>
      <c r="C2606" s="10" t="s">
        <v>236</v>
      </c>
      <c r="D2606" s="10">
        <v>0</v>
      </c>
    </row>
    <row r="2607" spans="1:4" x14ac:dyDescent="0.25">
      <c r="A2607" s="5">
        <v>2018</v>
      </c>
      <c r="B2607" s="10" t="s">
        <v>259</v>
      </c>
      <c r="C2607" s="10" t="s">
        <v>236</v>
      </c>
      <c r="D2607" s="10">
        <v>0</v>
      </c>
    </row>
    <row r="2608" spans="1:4" x14ac:dyDescent="0.25">
      <c r="A2608" s="5">
        <v>2018</v>
      </c>
      <c r="B2608" s="10" t="s">
        <v>248</v>
      </c>
      <c r="C2608" s="10" t="s">
        <v>237</v>
      </c>
      <c r="D2608" s="10">
        <v>0</v>
      </c>
    </row>
    <row r="2609" spans="1:4" x14ac:dyDescent="0.25">
      <c r="A2609" s="5">
        <v>2018</v>
      </c>
      <c r="B2609" s="10" t="s">
        <v>249</v>
      </c>
      <c r="C2609" s="10" t="s">
        <v>237</v>
      </c>
      <c r="D2609" s="10">
        <v>1000000</v>
      </c>
    </row>
    <row r="2610" spans="1:4" x14ac:dyDescent="0.25">
      <c r="A2610" s="5">
        <v>2018</v>
      </c>
      <c r="B2610" s="10" t="s">
        <v>250</v>
      </c>
      <c r="C2610" s="10" t="s">
        <v>237</v>
      </c>
      <c r="D2610" s="10">
        <v>370000</v>
      </c>
    </row>
    <row r="2611" spans="1:4" x14ac:dyDescent="0.25">
      <c r="A2611" s="5">
        <v>2018</v>
      </c>
      <c r="B2611" s="10" t="s">
        <v>251</v>
      </c>
      <c r="C2611" s="10" t="s">
        <v>237</v>
      </c>
      <c r="D2611" s="10">
        <v>0</v>
      </c>
    </row>
    <row r="2612" spans="1:4" x14ac:dyDescent="0.25">
      <c r="A2612" s="5">
        <v>2018</v>
      </c>
      <c r="B2612" s="10" t="s">
        <v>252</v>
      </c>
      <c r="C2612" s="10" t="s">
        <v>237</v>
      </c>
      <c r="D2612" s="10">
        <v>950000</v>
      </c>
    </row>
    <row r="2613" spans="1:4" x14ac:dyDescent="0.25">
      <c r="A2613" s="5">
        <v>2018</v>
      </c>
      <c r="B2613" s="10" t="s">
        <v>253</v>
      </c>
      <c r="C2613" s="10" t="s">
        <v>237</v>
      </c>
      <c r="D2613" s="10">
        <v>0</v>
      </c>
    </row>
    <row r="2614" spans="1:4" x14ac:dyDescent="0.25">
      <c r="A2614" s="5">
        <v>2018</v>
      </c>
      <c r="B2614" s="10" t="s">
        <v>254</v>
      </c>
      <c r="C2614" s="10" t="s">
        <v>237</v>
      </c>
      <c r="D2614" s="10">
        <v>0</v>
      </c>
    </row>
    <row r="2615" spans="1:4" x14ac:dyDescent="0.25">
      <c r="A2615" s="5">
        <v>2018</v>
      </c>
      <c r="B2615" s="10" t="s">
        <v>255</v>
      </c>
      <c r="C2615" s="10" t="s">
        <v>237</v>
      </c>
      <c r="D2615" s="10">
        <v>0</v>
      </c>
    </row>
    <row r="2616" spans="1:4" x14ac:dyDescent="0.25">
      <c r="A2616" s="5">
        <v>2018</v>
      </c>
      <c r="B2616" s="10" t="s">
        <v>256</v>
      </c>
      <c r="C2616" s="10" t="s">
        <v>237</v>
      </c>
      <c r="D2616" s="10">
        <v>0</v>
      </c>
    </row>
    <row r="2617" spans="1:4" x14ac:dyDescent="0.25">
      <c r="A2617" s="5">
        <v>2018</v>
      </c>
      <c r="B2617" s="10" t="s">
        <v>257</v>
      </c>
      <c r="C2617" s="10" t="s">
        <v>237</v>
      </c>
      <c r="D2617" s="10">
        <v>400000</v>
      </c>
    </row>
    <row r="2618" spans="1:4" x14ac:dyDescent="0.25">
      <c r="A2618" s="5">
        <v>2018</v>
      </c>
      <c r="B2618" s="10" t="s">
        <v>258</v>
      </c>
      <c r="C2618" s="10" t="s">
        <v>237</v>
      </c>
      <c r="D2618" s="10">
        <v>320000</v>
      </c>
    </row>
    <row r="2619" spans="1:4" x14ac:dyDescent="0.25">
      <c r="A2619" s="5">
        <v>2018</v>
      </c>
      <c r="B2619" s="10" t="s">
        <v>259</v>
      </c>
      <c r="C2619" s="10" t="s">
        <v>237</v>
      </c>
      <c r="D2619" s="10">
        <v>688000</v>
      </c>
    </row>
    <row r="2620" spans="1:4" x14ac:dyDescent="0.25">
      <c r="A2620" s="5">
        <v>2018</v>
      </c>
      <c r="B2620" s="10" t="s">
        <v>248</v>
      </c>
      <c r="C2620" s="10" t="s">
        <v>238</v>
      </c>
      <c r="D2620" s="10">
        <v>0</v>
      </c>
    </row>
    <row r="2621" spans="1:4" x14ac:dyDescent="0.25">
      <c r="A2621" s="5">
        <v>2018</v>
      </c>
      <c r="B2621" s="10" t="s">
        <v>249</v>
      </c>
      <c r="C2621" s="10" t="s">
        <v>238</v>
      </c>
      <c r="D2621" s="10">
        <v>0</v>
      </c>
    </row>
    <row r="2622" spans="1:4" x14ac:dyDescent="0.25">
      <c r="A2622" s="5">
        <v>2018</v>
      </c>
      <c r="B2622" s="10" t="s">
        <v>250</v>
      </c>
      <c r="C2622" s="10" t="s">
        <v>238</v>
      </c>
      <c r="D2622" s="10">
        <v>0</v>
      </c>
    </row>
    <row r="2623" spans="1:4" x14ac:dyDescent="0.25">
      <c r="A2623" s="5">
        <v>2018</v>
      </c>
      <c r="B2623" s="10" t="s">
        <v>251</v>
      </c>
      <c r="C2623" s="10" t="s">
        <v>238</v>
      </c>
      <c r="D2623" s="10">
        <v>0</v>
      </c>
    </row>
    <row r="2624" spans="1:4" x14ac:dyDescent="0.25">
      <c r="A2624" s="5">
        <v>2018</v>
      </c>
      <c r="B2624" s="10" t="s">
        <v>252</v>
      </c>
      <c r="C2624" s="10" t="s">
        <v>238</v>
      </c>
      <c r="D2624" s="10">
        <v>0</v>
      </c>
    </row>
    <row r="2625" spans="1:4" x14ac:dyDescent="0.25">
      <c r="A2625" s="5">
        <v>2018</v>
      </c>
      <c r="B2625" s="10" t="s">
        <v>253</v>
      </c>
      <c r="C2625" s="10" t="s">
        <v>238</v>
      </c>
      <c r="D2625" s="10">
        <v>0</v>
      </c>
    </row>
    <row r="2626" spans="1:4" x14ac:dyDescent="0.25">
      <c r="A2626" s="5">
        <v>2018</v>
      </c>
      <c r="B2626" s="10" t="s">
        <v>254</v>
      </c>
      <c r="C2626" s="10" t="s">
        <v>238</v>
      </c>
      <c r="D2626" s="10">
        <v>0</v>
      </c>
    </row>
    <row r="2627" spans="1:4" x14ac:dyDescent="0.25">
      <c r="A2627" s="5">
        <v>2018</v>
      </c>
      <c r="B2627" s="10" t="s">
        <v>255</v>
      </c>
      <c r="C2627" s="10" t="s">
        <v>238</v>
      </c>
      <c r="D2627" s="10">
        <v>0</v>
      </c>
    </row>
    <row r="2628" spans="1:4" x14ac:dyDescent="0.25">
      <c r="A2628" s="5">
        <v>2018</v>
      </c>
      <c r="B2628" s="10" t="s">
        <v>256</v>
      </c>
      <c r="C2628" s="10" t="s">
        <v>238</v>
      </c>
      <c r="D2628" s="10">
        <v>0</v>
      </c>
    </row>
    <row r="2629" spans="1:4" x14ac:dyDescent="0.25">
      <c r="A2629" s="5">
        <v>2018</v>
      </c>
      <c r="B2629" s="10" t="s">
        <v>257</v>
      </c>
      <c r="C2629" s="10" t="s">
        <v>238</v>
      </c>
      <c r="D2629" s="10">
        <v>0</v>
      </c>
    </row>
    <row r="2630" spans="1:4" x14ac:dyDescent="0.25">
      <c r="A2630" s="5">
        <v>2018</v>
      </c>
      <c r="B2630" s="10" t="s">
        <v>258</v>
      </c>
      <c r="C2630" s="10" t="s">
        <v>238</v>
      </c>
      <c r="D2630" s="10">
        <v>0</v>
      </c>
    </row>
    <row r="2631" spans="1:4" x14ac:dyDescent="0.25">
      <c r="A2631" s="5">
        <v>2018</v>
      </c>
      <c r="B2631" s="10" t="s">
        <v>259</v>
      </c>
      <c r="C2631" s="10" t="s">
        <v>238</v>
      </c>
      <c r="D2631" s="10">
        <v>0</v>
      </c>
    </row>
    <row r="2632" spans="1:4" x14ac:dyDescent="0.25">
      <c r="A2632" s="5">
        <v>2018</v>
      </c>
      <c r="B2632" s="10" t="s">
        <v>248</v>
      </c>
      <c r="C2632" s="10" t="s">
        <v>239</v>
      </c>
      <c r="D2632" s="10">
        <v>0</v>
      </c>
    </row>
    <row r="2633" spans="1:4" x14ac:dyDescent="0.25">
      <c r="A2633" s="5">
        <v>2018</v>
      </c>
      <c r="B2633" s="10" t="s">
        <v>249</v>
      </c>
      <c r="C2633" s="10" t="s">
        <v>239</v>
      </c>
      <c r="D2633" s="10">
        <v>0</v>
      </c>
    </row>
    <row r="2634" spans="1:4" x14ac:dyDescent="0.25">
      <c r="A2634" s="5">
        <v>2018</v>
      </c>
      <c r="B2634" s="10" t="s">
        <v>250</v>
      </c>
      <c r="C2634" s="10" t="s">
        <v>239</v>
      </c>
      <c r="D2634" s="10">
        <v>0</v>
      </c>
    </row>
    <row r="2635" spans="1:4" x14ac:dyDescent="0.25">
      <c r="A2635" s="5">
        <v>2018</v>
      </c>
      <c r="B2635" s="10" t="s">
        <v>251</v>
      </c>
      <c r="C2635" s="10" t="s">
        <v>239</v>
      </c>
      <c r="D2635" s="10">
        <v>0</v>
      </c>
    </row>
    <row r="2636" spans="1:4" x14ac:dyDescent="0.25">
      <c r="A2636" s="5">
        <v>2018</v>
      </c>
      <c r="B2636" s="10" t="s">
        <v>252</v>
      </c>
      <c r="C2636" s="10" t="s">
        <v>239</v>
      </c>
      <c r="D2636" s="10">
        <v>0</v>
      </c>
    </row>
    <row r="2637" spans="1:4" x14ac:dyDescent="0.25">
      <c r="A2637" s="5">
        <v>2018</v>
      </c>
      <c r="B2637" s="10" t="s">
        <v>253</v>
      </c>
      <c r="C2637" s="10" t="s">
        <v>239</v>
      </c>
      <c r="D2637" s="10">
        <v>0</v>
      </c>
    </row>
    <row r="2638" spans="1:4" x14ac:dyDescent="0.25">
      <c r="A2638" s="5">
        <v>2018</v>
      </c>
      <c r="B2638" s="10" t="s">
        <v>254</v>
      </c>
      <c r="C2638" s="10" t="s">
        <v>239</v>
      </c>
      <c r="D2638" s="10">
        <v>0</v>
      </c>
    </row>
    <row r="2639" spans="1:4" x14ac:dyDescent="0.25">
      <c r="A2639" s="5">
        <v>2018</v>
      </c>
      <c r="B2639" s="10" t="s">
        <v>255</v>
      </c>
      <c r="C2639" s="10" t="s">
        <v>239</v>
      </c>
      <c r="D2639" s="10">
        <v>0</v>
      </c>
    </row>
    <row r="2640" spans="1:4" x14ac:dyDescent="0.25">
      <c r="A2640" s="5">
        <v>2018</v>
      </c>
      <c r="B2640" s="10" t="s">
        <v>256</v>
      </c>
      <c r="C2640" s="10" t="s">
        <v>239</v>
      </c>
      <c r="D2640" s="10">
        <v>0</v>
      </c>
    </row>
    <row r="2641" spans="1:4" x14ac:dyDescent="0.25">
      <c r="A2641" s="5">
        <v>2018</v>
      </c>
      <c r="B2641" s="10" t="s">
        <v>257</v>
      </c>
      <c r="C2641" s="10" t="s">
        <v>239</v>
      </c>
      <c r="D2641" s="10">
        <v>0</v>
      </c>
    </row>
    <row r="2642" spans="1:4" x14ac:dyDescent="0.25">
      <c r="A2642" s="5">
        <v>2018</v>
      </c>
      <c r="B2642" s="10" t="s">
        <v>258</v>
      </c>
      <c r="C2642" s="10" t="s">
        <v>239</v>
      </c>
      <c r="D2642" s="10">
        <v>0</v>
      </c>
    </row>
    <row r="2643" spans="1:4" x14ac:dyDescent="0.25">
      <c r="A2643" s="5">
        <v>2018</v>
      </c>
      <c r="B2643" s="10" t="s">
        <v>259</v>
      </c>
      <c r="C2643" s="10" t="s">
        <v>239</v>
      </c>
      <c r="D2643" s="10">
        <v>0</v>
      </c>
    </row>
    <row r="2644" spans="1:4" x14ac:dyDescent="0.25">
      <c r="A2644" s="5">
        <v>2018</v>
      </c>
      <c r="B2644" s="10" t="s">
        <v>248</v>
      </c>
      <c r="C2644" s="10" t="s">
        <v>240</v>
      </c>
      <c r="D2644" s="10">
        <v>200000</v>
      </c>
    </row>
    <row r="2645" spans="1:4" x14ac:dyDescent="0.25">
      <c r="A2645" s="5">
        <v>2018</v>
      </c>
      <c r="B2645" s="10" t="s">
        <v>249</v>
      </c>
      <c r="C2645" s="10" t="s">
        <v>240</v>
      </c>
      <c r="D2645" s="10">
        <v>135000</v>
      </c>
    </row>
    <row r="2646" spans="1:4" x14ac:dyDescent="0.25">
      <c r="A2646" s="5">
        <v>2018</v>
      </c>
      <c r="B2646" s="10" t="s">
        <v>250</v>
      </c>
      <c r="C2646" s="10" t="s">
        <v>240</v>
      </c>
      <c r="D2646" s="10">
        <v>0</v>
      </c>
    </row>
    <row r="2647" spans="1:4" x14ac:dyDescent="0.25">
      <c r="A2647" s="5">
        <v>2018</v>
      </c>
      <c r="B2647" s="10" t="s">
        <v>251</v>
      </c>
      <c r="C2647" s="10" t="s">
        <v>240</v>
      </c>
      <c r="D2647" s="10">
        <v>100000</v>
      </c>
    </row>
    <row r="2648" spans="1:4" x14ac:dyDescent="0.25">
      <c r="A2648" s="5">
        <v>2018</v>
      </c>
      <c r="B2648" s="10" t="s">
        <v>252</v>
      </c>
      <c r="C2648" s="10" t="s">
        <v>240</v>
      </c>
      <c r="D2648" s="10">
        <v>0</v>
      </c>
    </row>
    <row r="2649" spans="1:4" x14ac:dyDescent="0.25">
      <c r="A2649" s="5">
        <v>2018</v>
      </c>
      <c r="B2649" s="10" t="s">
        <v>253</v>
      </c>
      <c r="C2649" s="10" t="s">
        <v>240</v>
      </c>
      <c r="D2649" s="10">
        <v>0</v>
      </c>
    </row>
    <row r="2650" spans="1:4" x14ac:dyDescent="0.25">
      <c r="A2650" s="5">
        <v>2018</v>
      </c>
      <c r="B2650" s="10" t="s">
        <v>254</v>
      </c>
      <c r="C2650" s="10" t="s">
        <v>240</v>
      </c>
      <c r="D2650" s="10">
        <v>100000</v>
      </c>
    </row>
    <row r="2651" spans="1:4" x14ac:dyDescent="0.25">
      <c r="A2651" s="5">
        <v>2018</v>
      </c>
      <c r="B2651" s="10" t="s">
        <v>255</v>
      </c>
      <c r="C2651" s="10" t="s">
        <v>240</v>
      </c>
      <c r="D2651" s="10">
        <v>100000</v>
      </c>
    </row>
    <row r="2652" spans="1:4" x14ac:dyDescent="0.25">
      <c r="A2652" s="5">
        <v>2018</v>
      </c>
      <c r="B2652" s="10" t="s">
        <v>256</v>
      </c>
      <c r="C2652" s="10" t="s">
        <v>240</v>
      </c>
      <c r="D2652" s="10">
        <v>450000</v>
      </c>
    </row>
    <row r="2653" spans="1:4" x14ac:dyDescent="0.25">
      <c r="A2653" s="5">
        <v>2018</v>
      </c>
      <c r="B2653" s="10" t="s">
        <v>257</v>
      </c>
      <c r="C2653" s="10" t="s">
        <v>240</v>
      </c>
      <c r="D2653" s="10">
        <v>0</v>
      </c>
    </row>
    <row r="2654" spans="1:4" x14ac:dyDescent="0.25">
      <c r="A2654" s="5">
        <v>2018</v>
      </c>
      <c r="B2654" s="10" t="s">
        <v>258</v>
      </c>
      <c r="C2654" s="10" t="s">
        <v>240</v>
      </c>
      <c r="D2654" s="10">
        <v>0</v>
      </c>
    </row>
    <row r="2655" spans="1:4" x14ac:dyDescent="0.25">
      <c r="A2655" s="5">
        <v>2018</v>
      </c>
      <c r="B2655" s="10" t="s">
        <v>259</v>
      </c>
      <c r="C2655" s="10" t="s">
        <v>240</v>
      </c>
      <c r="D2655" s="10">
        <v>0</v>
      </c>
    </row>
    <row r="2656" spans="1:4" x14ac:dyDescent="0.25">
      <c r="A2656" s="5">
        <v>2018</v>
      </c>
      <c r="B2656" s="10" t="s">
        <v>248</v>
      </c>
      <c r="C2656" s="10" t="s">
        <v>241</v>
      </c>
      <c r="D2656" s="10">
        <v>0</v>
      </c>
    </row>
    <row r="2657" spans="1:4" x14ac:dyDescent="0.25">
      <c r="A2657" s="5">
        <v>2018</v>
      </c>
      <c r="B2657" s="10" t="s">
        <v>249</v>
      </c>
      <c r="C2657" s="10" t="s">
        <v>241</v>
      </c>
      <c r="D2657" s="10">
        <v>0</v>
      </c>
    </row>
    <row r="2658" spans="1:4" x14ac:dyDescent="0.25">
      <c r="A2658" s="5">
        <v>2018</v>
      </c>
      <c r="B2658" s="10" t="s">
        <v>250</v>
      </c>
      <c r="C2658" s="10" t="s">
        <v>241</v>
      </c>
      <c r="D2658" s="10">
        <v>0</v>
      </c>
    </row>
    <row r="2659" spans="1:4" x14ac:dyDescent="0.25">
      <c r="A2659" s="5">
        <v>2018</v>
      </c>
      <c r="B2659" s="10" t="s">
        <v>251</v>
      </c>
      <c r="C2659" s="10" t="s">
        <v>241</v>
      </c>
      <c r="D2659" s="10">
        <v>0</v>
      </c>
    </row>
    <row r="2660" spans="1:4" x14ac:dyDescent="0.25">
      <c r="A2660" s="5">
        <v>2018</v>
      </c>
      <c r="B2660" s="10" t="s">
        <v>252</v>
      </c>
      <c r="C2660" s="10" t="s">
        <v>241</v>
      </c>
      <c r="D2660" s="10">
        <v>0</v>
      </c>
    </row>
    <row r="2661" spans="1:4" x14ac:dyDescent="0.25">
      <c r="A2661" s="5">
        <v>2018</v>
      </c>
      <c r="B2661" s="10" t="s">
        <v>253</v>
      </c>
      <c r="C2661" s="10" t="s">
        <v>241</v>
      </c>
      <c r="D2661" s="10">
        <v>0</v>
      </c>
    </row>
    <row r="2662" spans="1:4" x14ac:dyDescent="0.25">
      <c r="A2662" s="5">
        <v>2018</v>
      </c>
      <c r="B2662" s="10" t="s">
        <v>254</v>
      </c>
      <c r="C2662" s="10" t="s">
        <v>241</v>
      </c>
      <c r="D2662" s="10">
        <v>0</v>
      </c>
    </row>
    <row r="2663" spans="1:4" x14ac:dyDescent="0.25">
      <c r="A2663" s="5">
        <v>2018</v>
      </c>
      <c r="B2663" s="10" t="s">
        <v>255</v>
      </c>
      <c r="C2663" s="10" t="s">
        <v>241</v>
      </c>
      <c r="D2663" s="10">
        <v>0</v>
      </c>
    </row>
    <row r="2664" spans="1:4" x14ac:dyDescent="0.25">
      <c r="A2664" s="5">
        <v>2018</v>
      </c>
      <c r="B2664" s="10" t="s">
        <v>256</v>
      </c>
      <c r="C2664" s="10" t="s">
        <v>241</v>
      </c>
      <c r="D2664" s="10">
        <v>0</v>
      </c>
    </row>
    <row r="2665" spans="1:4" x14ac:dyDescent="0.25">
      <c r="A2665" s="5">
        <v>2018</v>
      </c>
      <c r="B2665" s="10" t="s">
        <v>257</v>
      </c>
      <c r="C2665" s="10" t="s">
        <v>241</v>
      </c>
      <c r="D2665" s="10">
        <v>0</v>
      </c>
    </row>
    <row r="2666" spans="1:4" x14ac:dyDescent="0.25">
      <c r="A2666" s="5">
        <v>2018</v>
      </c>
      <c r="B2666" s="10" t="s">
        <v>258</v>
      </c>
      <c r="C2666" s="10" t="s">
        <v>241</v>
      </c>
      <c r="D2666" s="10">
        <v>0</v>
      </c>
    </row>
    <row r="2667" spans="1:4" x14ac:dyDescent="0.25">
      <c r="A2667" s="5">
        <v>2018</v>
      </c>
      <c r="B2667" s="10" t="s">
        <v>259</v>
      </c>
      <c r="C2667" s="10" t="s">
        <v>241</v>
      </c>
      <c r="D2667" s="10">
        <v>0</v>
      </c>
    </row>
    <row r="2668" spans="1:4" x14ac:dyDescent="0.25">
      <c r="A2668" s="5">
        <v>2018</v>
      </c>
      <c r="B2668" s="10" t="s">
        <v>248</v>
      </c>
      <c r="C2668" s="10" t="s">
        <v>260</v>
      </c>
      <c r="D2668" s="10">
        <v>0</v>
      </c>
    </row>
    <row r="2669" spans="1:4" x14ac:dyDescent="0.25">
      <c r="A2669" s="5">
        <v>2018</v>
      </c>
      <c r="B2669" s="10" t="s">
        <v>249</v>
      </c>
      <c r="C2669" s="10" t="s">
        <v>260</v>
      </c>
      <c r="D2669" s="10">
        <v>0</v>
      </c>
    </row>
    <row r="2670" spans="1:4" x14ac:dyDescent="0.25">
      <c r="A2670" s="5">
        <v>2018</v>
      </c>
      <c r="B2670" s="10" t="s">
        <v>250</v>
      </c>
      <c r="C2670" s="10" t="s">
        <v>260</v>
      </c>
      <c r="D2670" s="10">
        <v>0</v>
      </c>
    </row>
    <row r="2671" spans="1:4" x14ac:dyDescent="0.25">
      <c r="A2671" s="5">
        <v>2018</v>
      </c>
      <c r="B2671" s="10" t="s">
        <v>251</v>
      </c>
      <c r="C2671" s="10" t="s">
        <v>260</v>
      </c>
      <c r="D2671" s="10">
        <v>0</v>
      </c>
    </row>
    <row r="2672" spans="1:4" x14ac:dyDescent="0.25">
      <c r="A2672" s="5">
        <v>2018</v>
      </c>
      <c r="B2672" s="10" t="s">
        <v>252</v>
      </c>
      <c r="C2672" s="10" t="s">
        <v>260</v>
      </c>
      <c r="D2672" s="10">
        <v>0</v>
      </c>
    </row>
    <row r="2673" spans="1:4" x14ac:dyDescent="0.25">
      <c r="A2673" s="5">
        <v>2018</v>
      </c>
      <c r="B2673" s="10" t="s">
        <v>253</v>
      </c>
      <c r="C2673" s="10" t="s">
        <v>260</v>
      </c>
      <c r="D2673" s="10">
        <v>0</v>
      </c>
    </row>
    <row r="2674" spans="1:4" x14ac:dyDescent="0.25">
      <c r="A2674" s="5">
        <v>2018</v>
      </c>
      <c r="B2674" s="10" t="s">
        <v>254</v>
      </c>
      <c r="C2674" s="10" t="s">
        <v>260</v>
      </c>
      <c r="D2674" s="10">
        <v>0</v>
      </c>
    </row>
    <row r="2675" spans="1:4" x14ac:dyDescent="0.25">
      <c r="A2675" s="5">
        <v>2018</v>
      </c>
      <c r="B2675" s="10" t="s">
        <v>255</v>
      </c>
      <c r="C2675" s="10" t="s">
        <v>260</v>
      </c>
      <c r="D2675" s="10">
        <v>0</v>
      </c>
    </row>
    <row r="2676" spans="1:4" x14ac:dyDescent="0.25">
      <c r="A2676" s="5">
        <v>2018</v>
      </c>
      <c r="B2676" s="10" t="s">
        <v>256</v>
      </c>
      <c r="C2676" s="10" t="s">
        <v>260</v>
      </c>
      <c r="D2676" s="10">
        <v>0</v>
      </c>
    </row>
    <row r="2677" spans="1:4" x14ac:dyDescent="0.25">
      <c r="A2677" s="5">
        <v>2018</v>
      </c>
      <c r="B2677" s="10" t="s">
        <v>257</v>
      </c>
      <c r="C2677" s="10" t="s">
        <v>260</v>
      </c>
      <c r="D2677" s="10">
        <v>0</v>
      </c>
    </row>
    <row r="2678" spans="1:4" x14ac:dyDescent="0.25">
      <c r="A2678" s="5">
        <v>2018</v>
      </c>
      <c r="B2678" s="10" t="s">
        <v>258</v>
      </c>
      <c r="C2678" s="10" t="s">
        <v>260</v>
      </c>
      <c r="D2678" s="10">
        <v>0</v>
      </c>
    </row>
    <row r="2679" spans="1:4" x14ac:dyDescent="0.25">
      <c r="A2679" s="5">
        <v>2018</v>
      </c>
      <c r="B2679" s="10" t="s">
        <v>259</v>
      </c>
      <c r="C2679" s="10" t="s">
        <v>260</v>
      </c>
      <c r="D2679" s="10">
        <v>0</v>
      </c>
    </row>
    <row r="2680" spans="1:4" x14ac:dyDescent="0.25">
      <c r="A2680" s="5">
        <v>2018</v>
      </c>
      <c r="B2680" s="10" t="s">
        <v>248</v>
      </c>
      <c r="C2680" s="10" t="s">
        <v>244</v>
      </c>
      <c r="D2680" s="10">
        <v>0</v>
      </c>
    </row>
    <row r="2681" spans="1:4" x14ac:dyDescent="0.25">
      <c r="A2681" s="5">
        <v>2018</v>
      </c>
      <c r="B2681" s="10" t="s">
        <v>249</v>
      </c>
      <c r="C2681" s="10" t="s">
        <v>244</v>
      </c>
      <c r="D2681" s="10">
        <v>0</v>
      </c>
    </row>
    <row r="2682" spans="1:4" x14ac:dyDescent="0.25">
      <c r="A2682" s="5">
        <v>2018</v>
      </c>
      <c r="B2682" s="10" t="s">
        <v>250</v>
      </c>
      <c r="C2682" s="10" t="s">
        <v>244</v>
      </c>
      <c r="D2682" s="10">
        <v>0</v>
      </c>
    </row>
    <row r="2683" spans="1:4" x14ac:dyDescent="0.25">
      <c r="A2683" s="5">
        <v>2018</v>
      </c>
      <c r="B2683" s="10" t="s">
        <v>251</v>
      </c>
      <c r="C2683" s="10" t="s">
        <v>244</v>
      </c>
      <c r="D2683" s="10">
        <v>175000</v>
      </c>
    </row>
    <row r="2684" spans="1:4" x14ac:dyDescent="0.25">
      <c r="A2684" s="5">
        <v>2018</v>
      </c>
      <c r="B2684" s="10" t="s">
        <v>252</v>
      </c>
      <c r="C2684" s="10" t="s">
        <v>244</v>
      </c>
      <c r="D2684" s="10">
        <v>0</v>
      </c>
    </row>
    <row r="2685" spans="1:4" x14ac:dyDescent="0.25">
      <c r="A2685" s="5">
        <v>2018</v>
      </c>
      <c r="B2685" s="10" t="s">
        <v>253</v>
      </c>
      <c r="C2685" s="10" t="s">
        <v>244</v>
      </c>
      <c r="D2685" s="10">
        <v>205000</v>
      </c>
    </row>
    <row r="2686" spans="1:4" x14ac:dyDescent="0.25">
      <c r="A2686" s="5">
        <v>2018</v>
      </c>
      <c r="B2686" s="10" t="s">
        <v>254</v>
      </c>
      <c r="C2686" s="10" t="s">
        <v>244</v>
      </c>
      <c r="D2686" s="10">
        <v>205000</v>
      </c>
    </row>
    <row r="2687" spans="1:4" x14ac:dyDescent="0.25">
      <c r="A2687" s="5">
        <v>2018</v>
      </c>
      <c r="B2687" s="10" t="s">
        <v>255</v>
      </c>
      <c r="C2687" s="10" t="s">
        <v>244</v>
      </c>
      <c r="D2687" s="10">
        <v>0</v>
      </c>
    </row>
    <row r="2688" spans="1:4" x14ac:dyDescent="0.25">
      <c r="A2688" s="5">
        <v>2018</v>
      </c>
      <c r="B2688" s="10" t="s">
        <v>256</v>
      </c>
      <c r="C2688" s="10" t="s">
        <v>244</v>
      </c>
      <c r="D2688" s="10">
        <v>230000</v>
      </c>
    </row>
    <row r="2689" spans="1:4" x14ac:dyDescent="0.25">
      <c r="A2689" s="5">
        <v>2018</v>
      </c>
      <c r="B2689" s="10" t="s">
        <v>257</v>
      </c>
      <c r="C2689" s="10" t="s">
        <v>244</v>
      </c>
      <c r="D2689" s="10">
        <v>40000</v>
      </c>
    </row>
    <row r="2690" spans="1:4" x14ac:dyDescent="0.25">
      <c r="A2690" s="5">
        <v>2018</v>
      </c>
      <c r="B2690" s="10" t="s">
        <v>258</v>
      </c>
      <c r="C2690" s="10" t="s">
        <v>244</v>
      </c>
      <c r="D2690" s="10">
        <v>0</v>
      </c>
    </row>
    <row r="2691" spans="1:4" x14ac:dyDescent="0.25">
      <c r="A2691" s="5">
        <v>2018</v>
      </c>
      <c r="B2691" s="10" t="s">
        <v>259</v>
      </c>
      <c r="C2691" s="10" t="s">
        <v>244</v>
      </c>
      <c r="D2691" s="10">
        <v>0</v>
      </c>
    </row>
    <row r="2692" spans="1:4" x14ac:dyDescent="0.25">
      <c r="A2692" s="5">
        <v>2018</v>
      </c>
      <c r="B2692" s="10" t="s">
        <v>248</v>
      </c>
      <c r="C2692" s="10" t="s">
        <v>243</v>
      </c>
      <c r="D2692" s="10">
        <v>0</v>
      </c>
    </row>
    <row r="2693" spans="1:4" x14ac:dyDescent="0.25">
      <c r="A2693" s="5">
        <v>2018</v>
      </c>
      <c r="B2693" s="10" t="s">
        <v>249</v>
      </c>
      <c r="C2693" s="10" t="s">
        <v>243</v>
      </c>
      <c r="D2693" s="10">
        <v>0</v>
      </c>
    </row>
    <row r="2694" spans="1:4" x14ac:dyDescent="0.25">
      <c r="A2694" s="5">
        <v>2018</v>
      </c>
      <c r="B2694" s="10" t="s">
        <v>250</v>
      </c>
      <c r="C2694" s="10" t="s">
        <v>243</v>
      </c>
      <c r="D2694" s="10">
        <v>0</v>
      </c>
    </row>
    <row r="2695" spans="1:4" x14ac:dyDescent="0.25">
      <c r="A2695" s="5">
        <v>2018</v>
      </c>
      <c r="B2695" s="10" t="s">
        <v>251</v>
      </c>
      <c r="C2695" s="10" t="s">
        <v>243</v>
      </c>
      <c r="D2695" s="10">
        <v>0</v>
      </c>
    </row>
    <row r="2696" spans="1:4" x14ac:dyDescent="0.25">
      <c r="A2696" s="5">
        <v>2018</v>
      </c>
      <c r="B2696" s="10" t="s">
        <v>252</v>
      </c>
      <c r="C2696" s="10" t="s">
        <v>243</v>
      </c>
      <c r="D2696" s="10">
        <v>0</v>
      </c>
    </row>
    <row r="2697" spans="1:4" x14ac:dyDescent="0.25">
      <c r="A2697" s="5">
        <v>2018</v>
      </c>
      <c r="B2697" s="10" t="s">
        <v>253</v>
      </c>
      <c r="C2697" s="10" t="s">
        <v>243</v>
      </c>
      <c r="D2697" s="10">
        <v>0</v>
      </c>
    </row>
    <row r="2698" spans="1:4" x14ac:dyDescent="0.25">
      <c r="A2698" s="5">
        <v>2018</v>
      </c>
      <c r="B2698" s="10" t="s">
        <v>254</v>
      </c>
      <c r="C2698" s="10" t="s">
        <v>243</v>
      </c>
      <c r="D2698" s="10">
        <v>0</v>
      </c>
    </row>
    <row r="2699" spans="1:4" x14ac:dyDescent="0.25">
      <c r="A2699" s="5">
        <v>2018</v>
      </c>
      <c r="B2699" s="10" t="s">
        <v>255</v>
      </c>
      <c r="C2699" s="10" t="s">
        <v>243</v>
      </c>
      <c r="D2699" s="10">
        <v>0</v>
      </c>
    </row>
    <row r="2700" spans="1:4" x14ac:dyDescent="0.25">
      <c r="A2700" s="5">
        <v>2018</v>
      </c>
      <c r="B2700" s="10" t="s">
        <v>256</v>
      </c>
      <c r="C2700" s="10" t="s">
        <v>243</v>
      </c>
      <c r="D2700" s="10">
        <v>0</v>
      </c>
    </row>
    <row r="2701" spans="1:4" x14ac:dyDescent="0.25">
      <c r="A2701" s="5">
        <v>2018</v>
      </c>
      <c r="B2701" s="10" t="s">
        <v>257</v>
      </c>
      <c r="C2701" s="10" t="s">
        <v>243</v>
      </c>
      <c r="D2701" s="10">
        <v>0</v>
      </c>
    </row>
    <row r="2702" spans="1:4" x14ac:dyDescent="0.25">
      <c r="A2702" s="5">
        <v>2018</v>
      </c>
      <c r="B2702" s="10" t="s">
        <v>258</v>
      </c>
      <c r="C2702" s="10" t="s">
        <v>243</v>
      </c>
      <c r="D2702" s="10">
        <v>0</v>
      </c>
    </row>
    <row r="2703" spans="1:4" x14ac:dyDescent="0.25">
      <c r="A2703" s="5">
        <v>2018</v>
      </c>
      <c r="B2703" s="10" t="s">
        <v>259</v>
      </c>
      <c r="C2703" s="10" t="s">
        <v>243</v>
      </c>
      <c r="D2703" s="10">
        <v>0</v>
      </c>
    </row>
    <row r="2704" spans="1:4" x14ac:dyDescent="0.25">
      <c r="A2704" s="5">
        <v>2019</v>
      </c>
      <c r="B2704" s="10" t="s">
        <v>248</v>
      </c>
      <c r="C2704" s="10" t="s">
        <v>236</v>
      </c>
      <c r="D2704" s="10">
        <v>0</v>
      </c>
    </row>
    <row r="2705" spans="1:4" x14ac:dyDescent="0.25">
      <c r="A2705" s="5">
        <v>2019</v>
      </c>
      <c r="B2705" s="10" t="s">
        <v>249</v>
      </c>
      <c r="C2705" s="10" t="s">
        <v>236</v>
      </c>
      <c r="D2705" s="10">
        <v>0</v>
      </c>
    </row>
    <row r="2706" spans="1:4" x14ac:dyDescent="0.25">
      <c r="A2706" s="5">
        <v>2019</v>
      </c>
      <c r="B2706" s="10" t="s">
        <v>250</v>
      </c>
      <c r="C2706" s="10" t="s">
        <v>236</v>
      </c>
      <c r="D2706" s="10">
        <v>0</v>
      </c>
    </row>
    <row r="2707" spans="1:4" x14ac:dyDescent="0.25">
      <c r="A2707" s="5">
        <v>2019</v>
      </c>
      <c r="B2707" s="10" t="s">
        <v>251</v>
      </c>
      <c r="C2707" s="10" t="s">
        <v>236</v>
      </c>
      <c r="D2707" s="10">
        <v>0</v>
      </c>
    </row>
    <row r="2708" spans="1:4" x14ac:dyDescent="0.25">
      <c r="A2708" s="5">
        <v>2019</v>
      </c>
      <c r="B2708" s="10" t="s">
        <v>252</v>
      </c>
      <c r="C2708" s="10" t="s">
        <v>236</v>
      </c>
      <c r="D2708" s="10">
        <v>0</v>
      </c>
    </row>
    <row r="2709" spans="1:4" x14ac:dyDescent="0.25">
      <c r="A2709" s="5">
        <v>2019</v>
      </c>
      <c r="B2709" s="10" t="s">
        <v>253</v>
      </c>
      <c r="C2709" s="10" t="s">
        <v>236</v>
      </c>
      <c r="D2709" s="10">
        <v>0</v>
      </c>
    </row>
    <row r="2710" spans="1:4" x14ac:dyDescent="0.25">
      <c r="A2710" s="5">
        <v>2019</v>
      </c>
      <c r="B2710" s="10" t="s">
        <v>254</v>
      </c>
      <c r="C2710" s="10" t="s">
        <v>236</v>
      </c>
      <c r="D2710" s="10">
        <v>0</v>
      </c>
    </row>
    <row r="2711" spans="1:4" x14ac:dyDescent="0.25">
      <c r="A2711" s="5">
        <v>2019</v>
      </c>
      <c r="B2711" s="10" t="s">
        <v>255</v>
      </c>
      <c r="C2711" s="10" t="s">
        <v>236</v>
      </c>
      <c r="D2711" s="10">
        <v>0</v>
      </c>
    </row>
    <row r="2712" spans="1:4" x14ac:dyDescent="0.25">
      <c r="A2712" s="5">
        <v>2019</v>
      </c>
      <c r="B2712" s="10" t="s">
        <v>256</v>
      </c>
      <c r="C2712" s="10" t="s">
        <v>236</v>
      </c>
      <c r="D2712" s="10">
        <v>0</v>
      </c>
    </row>
    <row r="2713" spans="1:4" x14ac:dyDescent="0.25">
      <c r="A2713" s="5">
        <v>2019</v>
      </c>
      <c r="B2713" s="10" t="s">
        <v>257</v>
      </c>
      <c r="C2713" s="10" t="s">
        <v>236</v>
      </c>
      <c r="D2713" s="10">
        <v>0</v>
      </c>
    </row>
    <row r="2714" spans="1:4" x14ac:dyDescent="0.25">
      <c r="A2714" s="5">
        <v>2019</v>
      </c>
      <c r="B2714" s="10" t="s">
        <v>258</v>
      </c>
      <c r="C2714" s="10" t="s">
        <v>236</v>
      </c>
      <c r="D2714" s="10">
        <v>0</v>
      </c>
    </row>
    <row r="2715" spans="1:4" x14ac:dyDescent="0.25">
      <c r="A2715" s="5">
        <v>2019</v>
      </c>
      <c r="B2715" s="10" t="s">
        <v>259</v>
      </c>
      <c r="C2715" s="10" t="s">
        <v>236</v>
      </c>
      <c r="D2715" s="10">
        <v>0</v>
      </c>
    </row>
    <row r="2716" spans="1:4" x14ac:dyDescent="0.25">
      <c r="A2716" s="5">
        <v>2019</v>
      </c>
      <c r="B2716" s="10" t="s">
        <v>248</v>
      </c>
      <c r="C2716" s="10" t="s">
        <v>237</v>
      </c>
      <c r="D2716" s="10">
        <v>805000</v>
      </c>
    </row>
    <row r="2717" spans="1:4" x14ac:dyDescent="0.25">
      <c r="A2717" s="5">
        <v>2019</v>
      </c>
      <c r="B2717" s="10" t="s">
        <v>249</v>
      </c>
      <c r="C2717" s="10" t="s">
        <v>237</v>
      </c>
      <c r="D2717" s="10">
        <v>558000</v>
      </c>
    </row>
    <row r="2718" spans="1:4" x14ac:dyDescent="0.25">
      <c r="A2718" s="5">
        <v>2019</v>
      </c>
      <c r="B2718" s="10" t="s">
        <v>250</v>
      </c>
      <c r="C2718" s="10" t="s">
        <v>237</v>
      </c>
      <c r="D2718" s="10">
        <v>1099000</v>
      </c>
    </row>
    <row r="2719" spans="1:4" x14ac:dyDescent="0.25">
      <c r="A2719" s="5">
        <v>2019</v>
      </c>
      <c r="B2719" s="10" t="s">
        <v>251</v>
      </c>
      <c r="C2719" s="10" t="s">
        <v>237</v>
      </c>
      <c r="D2719" s="10">
        <v>595000</v>
      </c>
    </row>
    <row r="2720" spans="1:4" x14ac:dyDescent="0.25">
      <c r="A2720" s="5">
        <v>2019</v>
      </c>
      <c r="B2720" s="10" t="s">
        <v>252</v>
      </c>
      <c r="C2720" s="10" t="s">
        <v>237</v>
      </c>
      <c r="D2720" s="10">
        <v>870000</v>
      </c>
    </row>
    <row r="2721" spans="1:4" x14ac:dyDescent="0.25">
      <c r="A2721" s="5">
        <v>2019</v>
      </c>
      <c r="B2721" s="10" t="s">
        <v>253</v>
      </c>
      <c r="C2721" s="10" t="s">
        <v>237</v>
      </c>
      <c r="D2721" s="10">
        <v>0</v>
      </c>
    </row>
    <row r="2722" spans="1:4" x14ac:dyDescent="0.25">
      <c r="A2722" s="5">
        <v>2019</v>
      </c>
      <c r="B2722" s="10" t="s">
        <v>254</v>
      </c>
      <c r="C2722" s="10" t="s">
        <v>237</v>
      </c>
      <c r="D2722" s="10">
        <v>0</v>
      </c>
    </row>
    <row r="2723" spans="1:4" x14ac:dyDescent="0.25">
      <c r="A2723" s="5">
        <v>2019</v>
      </c>
      <c r="B2723" s="10" t="s">
        <v>255</v>
      </c>
      <c r="C2723" s="10" t="s">
        <v>237</v>
      </c>
      <c r="D2723" s="10">
        <v>0</v>
      </c>
    </row>
    <row r="2724" spans="1:4" x14ac:dyDescent="0.25">
      <c r="A2724" s="5">
        <v>2019</v>
      </c>
      <c r="B2724" s="10" t="s">
        <v>256</v>
      </c>
      <c r="C2724" s="10" t="s">
        <v>237</v>
      </c>
      <c r="D2724" s="10">
        <v>0</v>
      </c>
    </row>
    <row r="2725" spans="1:4" x14ac:dyDescent="0.25">
      <c r="A2725" s="5">
        <v>2019</v>
      </c>
      <c r="B2725" s="10" t="s">
        <v>257</v>
      </c>
      <c r="C2725" s="10" t="s">
        <v>237</v>
      </c>
      <c r="D2725" s="10">
        <v>980000</v>
      </c>
    </row>
    <row r="2726" spans="1:4" x14ac:dyDescent="0.25">
      <c r="A2726" s="5">
        <v>2019</v>
      </c>
      <c r="B2726" s="10" t="s">
        <v>258</v>
      </c>
      <c r="C2726" s="10" t="s">
        <v>237</v>
      </c>
      <c r="D2726" s="10">
        <v>660000</v>
      </c>
    </row>
    <row r="2727" spans="1:4" x14ac:dyDescent="0.25">
      <c r="A2727" s="5">
        <v>2019</v>
      </c>
      <c r="B2727" s="10" t="s">
        <v>259</v>
      </c>
      <c r="C2727" s="10" t="s">
        <v>237</v>
      </c>
      <c r="D2727" s="10">
        <v>0</v>
      </c>
    </row>
    <row r="2728" spans="1:4" x14ac:dyDescent="0.25">
      <c r="A2728" s="5">
        <v>2019</v>
      </c>
      <c r="B2728" s="10" t="s">
        <v>248</v>
      </c>
      <c r="C2728" s="10" t="s">
        <v>238</v>
      </c>
      <c r="D2728" s="10">
        <v>0</v>
      </c>
    </row>
    <row r="2729" spans="1:4" x14ac:dyDescent="0.25">
      <c r="A2729" s="5">
        <v>2019</v>
      </c>
      <c r="B2729" s="10" t="s">
        <v>249</v>
      </c>
      <c r="C2729" s="10" t="s">
        <v>238</v>
      </c>
      <c r="D2729" s="10">
        <v>0</v>
      </c>
    </row>
    <row r="2730" spans="1:4" x14ac:dyDescent="0.25">
      <c r="A2730" s="5">
        <v>2019</v>
      </c>
      <c r="B2730" s="10" t="s">
        <v>250</v>
      </c>
      <c r="C2730" s="10" t="s">
        <v>238</v>
      </c>
      <c r="D2730" s="10">
        <v>0</v>
      </c>
    </row>
    <row r="2731" spans="1:4" x14ac:dyDescent="0.25">
      <c r="A2731" s="5">
        <v>2019</v>
      </c>
      <c r="B2731" s="10" t="s">
        <v>251</v>
      </c>
      <c r="C2731" s="10" t="s">
        <v>238</v>
      </c>
      <c r="D2731" s="10">
        <v>0</v>
      </c>
    </row>
    <row r="2732" spans="1:4" x14ac:dyDescent="0.25">
      <c r="A2732" s="5">
        <v>2019</v>
      </c>
      <c r="B2732" s="10" t="s">
        <v>252</v>
      </c>
      <c r="C2732" s="10" t="s">
        <v>238</v>
      </c>
      <c r="D2732" s="10">
        <v>0</v>
      </c>
    </row>
    <row r="2733" spans="1:4" x14ac:dyDescent="0.25">
      <c r="A2733" s="5">
        <v>2019</v>
      </c>
      <c r="B2733" s="10" t="s">
        <v>253</v>
      </c>
      <c r="C2733" s="10" t="s">
        <v>238</v>
      </c>
      <c r="D2733" s="10">
        <v>0</v>
      </c>
    </row>
    <row r="2734" spans="1:4" x14ac:dyDescent="0.25">
      <c r="A2734" s="5">
        <v>2019</v>
      </c>
      <c r="B2734" s="10" t="s">
        <v>254</v>
      </c>
      <c r="C2734" s="10" t="s">
        <v>238</v>
      </c>
      <c r="D2734" s="10">
        <v>0</v>
      </c>
    </row>
    <row r="2735" spans="1:4" x14ac:dyDescent="0.25">
      <c r="A2735" s="5">
        <v>2019</v>
      </c>
      <c r="B2735" s="10" t="s">
        <v>255</v>
      </c>
      <c r="C2735" s="10" t="s">
        <v>238</v>
      </c>
      <c r="D2735" s="10">
        <v>0</v>
      </c>
    </row>
    <row r="2736" spans="1:4" x14ac:dyDescent="0.25">
      <c r="A2736" s="5">
        <v>2019</v>
      </c>
      <c r="B2736" s="10" t="s">
        <v>256</v>
      </c>
      <c r="C2736" s="10" t="s">
        <v>238</v>
      </c>
      <c r="D2736" s="10">
        <v>0</v>
      </c>
    </row>
    <row r="2737" spans="1:4" x14ac:dyDescent="0.25">
      <c r="A2737" s="5">
        <v>2019</v>
      </c>
      <c r="B2737" s="10" t="s">
        <v>257</v>
      </c>
      <c r="C2737" s="10" t="s">
        <v>238</v>
      </c>
      <c r="D2737" s="10">
        <v>0</v>
      </c>
    </row>
    <row r="2738" spans="1:4" x14ac:dyDescent="0.25">
      <c r="A2738" s="5">
        <v>2019</v>
      </c>
      <c r="B2738" s="10" t="s">
        <v>258</v>
      </c>
      <c r="C2738" s="10" t="s">
        <v>238</v>
      </c>
      <c r="D2738" s="10">
        <v>0</v>
      </c>
    </row>
    <row r="2739" spans="1:4" x14ac:dyDescent="0.25">
      <c r="A2739" s="5">
        <v>2019</v>
      </c>
      <c r="B2739" s="10" t="s">
        <v>259</v>
      </c>
      <c r="C2739" s="10" t="s">
        <v>238</v>
      </c>
      <c r="D2739" s="10">
        <v>0</v>
      </c>
    </row>
    <row r="2740" spans="1:4" x14ac:dyDescent="0.25">
      <c r="A2740" s="5">
        <v>2019</v>
      </c>
      <c r="B2740" s="10" t="s">
        <v>248</v>
      </c>
      <c r="C2740" s="10" t="s">
        <v>239</v>
      </c>
      <c r="D2740" s="10">
        <v>0</v>
      </c>
    </row>
    <row r="2741" spans="1:4" x14ac:dyDescent="0.25">
      <c r="A2741" s="5">
        <v>2019</v>
      </c>
      <c r="B2741" s="10" t="s">
        <v>249</v>
      </c>
      <c r="C2741" s="10" t="s">
        <v>239</v>
      </c>
      <c r="D2741" s="10">
        <v>0</v>
      </c>
    </row>
    <row r="2742" spans="1:4" x14ac:dyDescent="0.25">
      <c r="A2742" s="5">
        <v>2019</v>
      </c>
      <c r="B2742" s="10" t="s">
        <v>250</v>
      </c>
      <c r="C2742" s="10" t="s">
        <v>239</v>
      </c>
      <c r="D2742" s="10">
        <v>0</v>
      </c>
    </row>
    <row r="2743" spans="1:4" x14ac:dyDescent="0.25">
      <c r="A2743" s="5">
        <v>2019</v>
      </c>
      <c r="B2743" s="10" t="s">
        <v>251</v>
      </c>
      <c r="C2743" s="10" t="s">
        <v>239</v>
      </c>
      <c r="D2743" s="10">
        <v>0</v>
      </c>
    </row>
    <row r="2744" spans="1:4" x14ac:dyDescent="0.25">
      <c r="A2744" s="5">
        <v>2019</v>
      </c>
      <c r="B2744" s="10" t="s">
        <v>252</v>
      </c>
      <c r="C2744" s="10" t="s">
        <v>239</v>
      </c>
      <c r="D2744" s="10">
        <v>0</v>
      </c>
    </row>
    <row r="2745" spans="1:4" x14ac:dyDescent="0.25">
      <c r="A2745" s="5">
        <v>2019</v>
      </c>
      <c r="B2745" s="10" t="s">
        <v>253</v>
      </c>
      <c r="C2745" s="10" t="s">
        <v>239</v>
      </c>
      <c r="D2745" s="10">
        <v>0</v>
      </c>
    </row>
    <row r="2746" spans="1:4" x14ac:dyDescent="0.25">
      <c r="A2746" s="5">
        <v>2019</v>
      </c>
      <c r="B2746" s="10" t="s">
        <v>254</v>
      </c>
      <c r="C2746" s="10" t="s">
        <v>239</v>
      </c>
      <c r="D2746" s="10">
        <v>0</v>
      </c>
    </row>
    <row r="2747" spans="1:4" x14ac:dyDescent="0.25">
      <c r="A2747" s="5">
        <v>2019</v>
      </c>
      <c r="B2747" s="10" t="s">
        <v>255</v>
      </c>
      <c r="C2747" s="10" t="s">
        <v>239</v>
      </c>
      <c r="D2747" s="10">
        <v>0</v>
      </c>
    </row>
    <row r="2748" spans="1:4" x14ac:dyDescent="0.25">
      <c r="A2748" s="5">
        <v>2019</v>
      </c>
      <c r="B2748" s="10" t="s">
        <v>256</v>
      </c>
      <c r="C2748" s="10" t="s">
        <v>239</v>
      </c>
      <c r="D2748" s="10">
        <v>0</v>
      </c>
    </row>
    <row r="2749" spans="1:4" x14ac:dyDescent="0.25">
      <c r="A2749" s="5">
        <v>2019</v>
      </c>
      <c r="B2749" s="10" t="s">
        <v>257</v>
      </c>
      <c r="C2749" s="10" t="s">
        <v>239</v>
      </c>
      <c r="D2749" s="10">
        <v>0</v>
      </c>
    </row>
    <row r="2750" spans="1:4" x14ac:dyDescent="0.25">
      <c r="A2750" s="5">
        <v>2019</v>
      </c>
      <c r="B2750" s="10" t="s">
        <v>258</v>
      </c>
      <c r="C2750" s="10" t="s">
        <v>239</v>
      </c>
      <c r="D2750" s="10">
        <v>0</v>
      </c>
    </row>
    <row r="2751" spans="1:4" x14ac:dyDescent="0.25">
      <c r="A2751" s="5">
        <v>2019</v>
      </c>
      <c r="B2751" s="10" t="s">
        <v>259</v>
      </c>
      <c r="C2751" s="10" t="s">
        <v>239</v>
      </c>
      <c r="D2751" s="10">
        <v>0</v>
      </c>
    </row>
    <row r="2752" spans="1:4" x14ac:dyDescent="0.25">
      <c r="A2752" s="5">
        <v>2019</v>
      </c>
      <c r="B2752" s="10" t="s">
        <v>248</v>
      </c>
      <c r="C2752" s="10" t="s">
        <v>240</v>
      </c>
      <c r="D2752" s="10">
        <v>0</v>
      </c>
    </row>
    <row r="2753" spans="1:4" x14ac:dyDescent="0.25">
      <c r="A2753" s="5">
        <v>2019</v>
      </c>
      <c r="B2753" s="10" t="s">
        <v>249</v>
      </c>
      <c r="C2753" s="10" t="s">
        <v>240</v>
      </c>
      <c r="D2753" s="10">
        <v>0</v>
      </c>
    </row>
    <row r="2754" spans="1:4" x14ac:dyDescent="0.25">
      <c r="A2754" s="5">
        <v>2019</v>
      </c>
      <c r="B2754" s="10" t="s">
        <v>250</v>
      </c>
      <c r="C2754" s="10" t="s">
        <v>240</v>
      </c>
      <c r="D2754" s="10">
        <v>30000</v>
      </c>
    </row>
    <row r="2755" spans="1:4" x14ac:dyDescent="0.25">
      <c r="A2755" s="5">
        <v>2019</v>
      </c>
      <c r="B2755" s="10" t="s">
        <v>251</v>
      </c>
      <c r="C2755" s="10" t="s">
        <v>240</v>
      </c>
      <c r="D2755" s="10">
        <v>0</v>
      </c>
    </row>
    <row r="2756" spans="1:4" x14ac:dyDescent="0.25">
      <c r="A2756" s="5">
        <v>2019</v>
      </c>
      <c r="B2756" s="10" t="s">
        <v>252</v>
      </c>
      <c r="C2756" s="10" t="s">
        <v>240</v>
      </c>
      <c r="D2756" s="10">
        <v>0</v>
      </c>
    </row>
    <row r="2757" spans="1:4" x14ac:dyDescent="0.25">
      <c r="A2757" s="5">
        <v>2019</v>
      </c>
      <c r="B2757" s="10" t="s">
        <v>253</v>
      </c>
      <c r="C2757" s="10" t="s">
        <v>240</v>
      </c>
      <c r="D2757" s="10">
        <v>0</v>
      </c>
    </row>
    <row r="2758" spans="1:4" x14ac:dyDescent="0.25">
      <c r="A2758" s="5">
        <v>2019</v>
      </c>
      <c r="B2758" s="10" t="s">
        <v>254</v>
      </c>
      <c r="C2758" s="10" t="s">
        <v>240</v>
      </c>
      <c r="D2758" s="10">
        <v>50000</v>
      </c>
    </row>
    <row r="2759" spans="1:4" x14ac:dyDescent="0.25">
      <c r="A2759" s="5">
        <v>2019</v>
      </c>
      <c r="B2759" s="10" t="s">
        <v>255</v>
      </c>
      <c r="C2759" s="10" t="s">
        <v>240</v>
      </c>
      <c r="D2759" s="10">
        <v>300000</v>
      </c>
    </row>
    <row r="2760" spans="1:4" x14ac:dyDescent="0.25">
      <c r="A2760" s="5">
        <v>2019</v>
      </c>
      <c r="B2760" s="10" t="s">
        <v>256</v>
      </c>
      <c r="C2760" s="10" t="s">
        <v>240</v>
      </c>
      <c r="D2760" s="10">
        <v>0</v>
      </c>
    </row>
    <row r="2761" spans="1:4" x14ac:dyDescent="0.25">
      <c r="A2761" s="5">
        <v>2019</v>
      </c>
      <c r="B2761" s="10" t="s">
        <v>257</v>
      </c>
      <c r="C2761" s="10" t="s">
        <v>240</v>
      </c>
      <c r="D2761" s="10">
        <v>0</v>
      </c>
    </row>
    <row r="2762" spans="1:4" x14ac:dyDescent="0.25">
      <c r="A2762" s="5">
        <v>2019</v>
      </c>
      <c r="B2762" s="10" t="s">
        <v>258</v>
      </c>
      <c r="C2762" s="10" t="s">
        <v>240</v>
      </c>
      <c r="D2762" s="10">
        <v>0</v>
      </c>
    </row>
    <row r="2763" spans="1:4" x14ac:dyDescent="0.25">
      <c r="A2763" s="5">
        <v>2019</v>
      </c>
      <c r="B2763" s="10" t="s">
        <v>259</v>
      </c>
      <c r="C2763" s="10" t="s">
        <v>240</v>
      </c>
      <c r="D2763" s="10">
        <v>0</v>
      </c>
    </row>
    <row r="2764" spans="1:4" x14ac:dyDescent="0.25">
      <c r="A2764" s="5">
        <v>2019</v>
      </c>
      <c r="B2764" s="10" t="s">
        <v>248</v>
      </c>
      <c r="C2764" s="10" t="s">
        <v>241</v>
      </c>
      <c r="D2764" s="10">
        <v>0</v>
      </c>
    </row>
    <row r="2765" spans="1:4" x14ac:dyDescent="0.25">
      <c r="A2765" s="5">
        <v>2019</v>
      </c>
      <c r="B2765" s="10" t="s">
        <v>249</v>
      </c>
      <c r="C2765" s="10" t="s">
        <v>241</v>
      </c>
      <c r="D2765" s="10">
        <v>0</v>
      </c>
    </row>
    <row r="2766" spans="1:4" x14ac:dyDescent="0.25">
      <c r="A2766" s="5">
        <v>2019</v>
      </c>
      <c r="B2766" s="10" t="s">
        <v>250</v>
      </c>
      <c r="C2766" s="10" t="s">
        <v>241</v>
      </c>
      <c r="D2766" s="10">
        <v>0</v>
      </c>
    </row>
    <row r="2767" spans="1:4" x14ac:dyDescent="0.25">
      <c r="A2767" s="5">
        <v>2019</v>
      </c>
      <c r="B2767" s="10" t="s">
        <v>251</v>
      </c>
      <c r="C2767" s="10" t="s">
        <v>241</v>
      </c>
      <c r="D2767" s="10">
        <v>0</v>
      </c>
    </row>
    <row r="2768" spans="1:4" x14ac:dyDescent="0.25">
      <c r="A2768" s="5">
        <v>2019</v>
      </c>
      <c r="B2768" s="10" t="s">
        <v>252</v>
      </c>
      <c r="C2768" s="10" t="s">
        <v>241</v>
      </c>
      <c r="D2768" s="10">
        <v>0</v>
      </c>
    </row>
    <row r="2769" spans="1:4" x14ac:dyDescent="0.25">
      <c r="A2769" s="5">
        <v>2019</v>
      </c>
      <c r="B2769" s="10" t="s">
        <v>253</v>
      </c>
      <c r="C2769" s="10" t="s">
        <v>241</v>
      </c>
      <c r="D2769" s="10">
        <v>0</v>
      </c>
    </row>
    <row r="2770" spans="1:4" x14ac:dyDescent="0.25">
      <c r="A2770" s="5">
        <v>2019</v>
      </c>
      <c r="B2770" s="10" t="s">
        <v>254</v>
      </c>
      <c r="C2770" s="10" t="s">
        <v>241</v>
      </c>
      <c r="D2770" s="10">
        <v>0</v>
      </c>
    </row>
    <row r="2771" spans="1:4" x14ac:dyDescent="0.25">
      <c r="A2771" s="5">
        <v>2019</v>
      </c>
      <c r="B2771" s="10" t="s">
        <v>255</v>
      </c>
      <c r="C2771" s="10" t="s">
        <v>241</v>
      </c>
      <c r="D2771" s="10">
        <v>0</v>
      </c>
    </row>
    <row r="2772" spans="1:4" x14ac:dyDescent="0.25">
      <c r="A2772" s="5">
        <v>2019</v>
      </c>
      <c r="B2772" s="10" t="s">
        <v>256</v>
      </c>
      <c r="C2772" s="10" t="s">
        <v>241</v>
      </c>
      <c r="D2772" s="10">
        <v>0</v>
      </c>
    </row>
    <row r="2773" spans="1:4" x14ac:dyDescent="0.25">
      <c r="A2773" s="5">
        <v>2019</v>
      </c>
      <c r="B2773" s="10" t="s">
        <v>257</v>
      </c>
      <c r="C2773" s="10" t="s">
        <v>241</v>
      </c>
      <c r="D2773" s="10">
        <v>0</v>
      </c>
    </row>
    <row r="2774" spans="1:4" x14ac:dyDescent="0.25">
      <c r="A2774" s="5">
        <v>2019</v>
      </c>
      <c r="B2774" s="10" t="s">
        <v>258</v>
      </c>
      <c r="C2774" s="10" t="s">
        <v>241</v>
      </c>
      <c r="D2774" s="10">
        <v>0</v>
      </c>
    </row>
    <row r="2775" spans="1:4" x14ac:dyDescent="0.25">
      <c r="A2775" s="5">
        <v>2019</v>
      </c>
      <c r="B2775" s="10" t="s">
        <v>259</v>
      </c>
      <c r="C2775" s="10" t="s">
        <v>241</v>
      </c>
      <c r="D2775" s="10">
        <v>0</v>
      </c>
    </row>
    <row r="2776" spans="1:4" x14ac:dyDescent="0.25">
      <c r="A2776" s="5">
        <v>2019</v>
      </c>
      <c r="B2776" s="10" t="s">
        <v>248</v>
      </c>
      <c r="C2776" s="10" t="s">
        <v>260</v>
      </c>
      <c r="D2776" s="10">
        <v>0</v>
      </c>
    </row>
    <row r="2777" spans="1:4" x14ac:dyDescent="0.25">
      <c r="A2777" s="5">
        <v>2019</v>
      </c>
      <c r="B2777" s="10" t="s">
        <v>249</v>
      </c>
      <c r="C2777" s="10" t="s">
        <v>260</v>
      </c>
      <c r="D2777" s="10">
        <v>0</v>
      </c>
    </row>
    <row r="2778" spans="1:4" x14ac:dyDescent="0.25">
      <c r="A2778" s="5">
        <v>2019</v>
      </c>
      <c r="B2778" s="10" t="s">
        <v>250</v>
      </c>
      <c r="C2778" s="10" t="s">
        <v>260</v>
      </c>
      <c r="D2778" s="10">
        <v>0</v>
      </c>
    </row>
    <row r="2779" spans="1:4" x14ac:dyDescent="0.25">
      <c r="A2779" s="5">
        <v>2019</v>
      </c>
      <c r="B2779" s="10" t="s">
        <v>251</v>
      </c>
      <c r="C2779" s="10" t="s">
        <v>260</v>
      </c>
      <c r="D2779" s="10">
        <v>0</v>
      </c>
    </row>
    <row r="2780" spans="1:4" x14ac:dyDescent="0.25">
      <c r="A2780" s="5">
        <v>2019</v>
      </c>
      <c r="B2780" s="10" t="s">
        <v>252</v>
      </c>
      <c r="C2780" s="10" t="s">
        <v>260</v>
      </c>
      <c r="D2780" s="10">
        <v>0</v>
      </c>
    </row>
    <row r="2781" spans="1:4" x14ac:dyDescent="0.25">
      <c r="A2781" s="5">
        <v>2019</v>
      </c>
      <c r="B2781" s="10" t="s">
        <v>253</v>
      </c>
      <c r="C2781" s="10" t="s">
        <v>260</v>
      </c>
      <c r="D2781" s="10">
        <v>0</v>
      </c>
    </row>
    <row r="2782" spans="1:4" x14ac:dyDescent="0.25">
      <c r="A2782" s="5">
        <v>2019</v>
      </c>
      <c r="B2782" s="10" t="s">
        <v>254</v>
      </c>
      <c r="C2782" s="10" t="s">
        <v>260</v>
      </c>
      <c r="D2782" s="10">
        <v>0</v>
      </c>
    </row>
    <row r="2783" spans="1:4" x14ac:dyDescent="0.25">
      <c r="A2783" s="5">
        <v>2019</v>
      </c>
      <c r="B2783" s="10" t="s">
        <v>255</v>
      </c>
      <c r="C2783" s="10" t="s">
        <v>260</v>
      </c>
      <c r="D2783" s="10">
        <v>0</v>
      </c>
    </row>
    <row r="2784" spans="1:4" x14ac:dyDescent="0.25">
      <c r="A2784" s="5">
        <v>2019</v>
      </c>
      <c r="B2784" s="10" t="s">
        <v>256</v>
      </c>
      <c r="C2784" s="10" t="s">
        <v>260</v>
      </c>
      <c r="D2784" s="10">
        <v>0</v>
      </c>
    </row>
    <row r="2785" spans="1:4" x14ac:dyDescent="0.25">
      <c r="A2785" s="5">
        <v>2019</v>
      </c>
      <c r="B2785" s="10" t="s">
        <v>257</v>
      </c>
      <c r="C2785" s="10" t="s">
        <v>260</v>
      </c>
      <c r="D2785" s="10">
        <v>0</v>
      </c>
    </row>
    <row r="2786" spans="1:4" x14ac:dyDescent="0.25">
      <c r="A2786" s="5">
        <v>2019</v>
      </c>
      <c r="B2786" s="10" t="s">
        <v>258</v>
      </c>
      <c r="C2786" s="10" t="s">
        <v>260</v>
      </c>
      <c r="D2786" s="10">
        <v>0</v>
      </c>
    </row>
    <row r="2787" spans="1:4" x14ac:dyDescent="0.25">
      <c r="A2787" s="5">
        <v>2019</v>
      </c>
      <c r="B2787" s="10" t="s">
        <v>259</v>
      </c>
      <c r="C2787" s="10" t="s">
        <v>260</v>
      </c>
      <c r="D2787" s="10">
        <v>60000</v>
      </c>
    </row>
    <row r="2788" spans="1:4" x14ac:dyDescent="0.25">
      <c r="A2788" s="5">
        <v>2019</v>
      </c>
      <c r="B2788" s="10" t="s">
        <v>248</v>
      </c>
      <c r="C2788" s="10" t="s">
        <v>244</v>
      </c>
      <c r="D2788" s="10">
        <v>0</v>
      </c>
    </row>
    <row r="2789" spans="1:4" x14ac:dyDescent="0.25">
      <c r="A2789" s="5">
        <v>2019</v>
      </c>
      <c r="B2789" s="10" t="s">
        <v>249</v>
      </c>
      <c r="C2789" s="10" t="s">
        <v>244</v>
      </c>
      <c r="D2789" s="10">
        <v>0</v>
      </c>
    </row>
    <row r="2790" spans="1:4" x14ac:dyDescent="0.25">
      <c r="A2790" s="5">
        <v>2019</v>
      </c>
      <c r="B2790" s="10" t="s">
        <v>250</v>
      </c>
      <c r="C2790" s="10" t="s">
        <v>244</v>
      </c>
      <c r="D2790" s="10">
        <v>0</v>
      </c>
    </row>
    <row r="2791" spans="1:4" x14ac:dyDescent="0.25">
      <c r="A2791" s="5">
        <v>2019</v>
      </c>
      <c r="B2791" s="10" t="s">
        <v>251</v>
      </c>
      <c r="C2791" s="10" t="s">
        <v>244</v>
      </c>
      <c r="D2791" s="10">
        <v>150000</v>
      </c>
    </row>
    <row r="2792" spans="1:4" x14ac:dyDescent="0.25">
      <c r="A2792" s="5">
        <v>2019</v>
      </c>
      <c r="B2792" s="10" t="s">
        <v>252</v>
      </c>
      <c r="C2792" s="10" t="s">
        <v>244</v>
      </c>
      <c r="D2792" s="10">
        <v>0</v>
      </c>
    </row>
    <row r="2793" spans="1:4" x14ac:dyDescent="0.25">
      <c r="A2793" s="5">
        <v>2019</v>
      </c>
      <c r="B2793" s="10" t="s">
        <v>253</v>
      </c>
      <c r="C2793" s="10" t="s">
        <v>244</v>
      </c>
      <c r="D2793" s="10">
        <v>150000</v>
      </c>
    </row>
    <row r="2794" spans="1:4" x14ac:dyDescent="0.25">
      <c r="A2794" s="5">
        <v>2019</v>
      </c>
      <c r="B2794" s="10" t="s">
        <v>254</v>
      </c>
      <c r="C2794" s="10" t="s">
        <v>244</v>
      </c>
      <c r="D2794" s="10">
        <v>0</v>
      </c>
    </row>
    <row r="2795" spans="1:4" x14ac:dyDescent="0.25">
      <c r="A2795" s="5">
        <v>2019</v>
      </c>
      <c r="B2795" s="10" t="s">
        <v>255</v>
      </c>
      <c r="C2795" s="10" t="s">
        <v>244</v>
      </c>
      <c r="D2795" s="10">
        <v>0</v>
      </c>
    </row>
    <row r="2796" spans="1:4" x14ac:dyDescent="0.25">
      <c r="A2796" s="5">
        <v>2019</v>
      </c>
      <c r="B2796" s="10" t="s">
        <v>256</v>
      </c>
      <c r="C2796" s="10" t="s">
        <v>244</v>
      </c>
      <c r="D2796" s="10">
        <v>130000</v>
      </c>
    </row>
    <row r="2797" spans="1:4" x14ac:dyDescent="0.25">
      <c r="A2797" s="5">
        <v>2019</v>
      </c>
      <c r="B2797" s="10" t="s">
        <v>257</v>
      </c>
      <c r="C2797" s="10" t="s">
        <v>244</v>
      </c>
      <c r="D2797" s="10">
        <v>0</v>
      </c>
    </row>
    <row r="2798" spans="1:4" x14ac:dyDescent="0.25">
      <c r="A2798" s="5">
        <v>2019</v>
      </c>
      <c r="B2798" s="10" t="s">
        <v>258</v>
      </c>
      <c r="C2798" s="10" t="s">
        <v>244</v>
      </c>
      <c r="D2798" s="10">
        <v>0</v>
      </c>
    </row>
    <row r="2799" spans="1:4" x14ac:dyDescent="0.25">
      <c r="A2799" s="5">
        <v>2019</v>
      </c>
      <c r="B2799" s="10" t="s">
        <v>259</v>
      </c>
      <c r="C2799" s="10" t="s">
        <v>244</v>
      </c>
      <c r="D2799" s="10">
        <v>0</v>
      </c>
    </row>
    <row r="2800" spans="1:4" x14ac:dyDescent="0.25">
      <c r="A2800" s="5">
        <v>2019</v>
      </c>
      <c r="B2800" s="10" t="s">
        <v>248</v>
      </c>
      <c r="C2800" s="10" t="s">
        <v>243</v>
      </c>
      <c r="D2800" s="10">
        <v>0</v>
      </c>
    </row>
    <row r="2801" spans="1:4" x14ac:dyDescent="0.25">
      <c r="A2801" s="5">
        <v>2019</v>
      </c>
      <c r="B2801" s="10" t="s">
        <v>249</v>
      </c>
      <c r="C2801" s="10" t="s">
        <v>243</v>
      </c>
      <c r="D2801" s="10">
        <v>0</v>
      </c>
    </row>
    <row r="2802" spans="1:4" x14ac:dyDescent="0.25">
      <c r="A2802" s="5">
        <v>2019</v>
      </c>
      <c r="B2802" s="10" t="s">
        <v>250</v>
      </c>
      <c r="C2802" s="10" t="s">
        <v>243</v>
      </c>
      <c r="D2802" s="10">
        <v>0</v>
      </c>
    </row>
    <row r="2803" spans="1:4" x14ac:dyDescent="0.25">
      <c r="A2803" s="5">
        <v>2019</v>
      </c>
      <c r="B2803" s="10" t="s">
        <v>251</v>
      </c>
      <c r="C2803" s="10" t="s">
        <v>243</v>
      </c>
      <c r="D2803" s="10">
        <v>0</v>
      </c>
    </row>
    <row r="2804" spans="1:4" x14ac:dyDescent="0.25">
      <c r="A2804" s="5">
        <v>2019</v>
      </c>
      <c r="B2804" s="10" t="s">
        <v>252</v>
      </c>
      <c r="C2804" s="10" t="s">
        <v>243</v>
      </c>
      <c r="D2804" s="10">
        <v>0</v>
      </c>
    </row>
    <row r="2805" spans="1:4" x14ac:dyDescent="0.25">
      <c r="A2805" s="5">
        <v>2019</v>
      </c>
      <c r="B2805" s="10" t="s">
        <v>253</v>
      </c>
      <c r="C2805" s="10" t="s">
        <v>243</v>
      </c>
      <c r="D2805" s="10">
        <v>0</v>
      </c>
    </row>
    <row r="2806" spans="1:4" x14ac:dyDescent="0.25">
      <c r="A2806" s="5">
        <v>2019</v>
      </c>
      <c r="B2806" s="10" t="s">
        <v>254</v>
      </c>
      <c r="C2806" s="10" t="s">
        <v>243</v>
      </c>
      <c r="D2806" s="10">
        <v>0</v>
      </c>
    </row>
    <row r="2807" spans="1:4" x14ac:dyDescent="0.25">
      <c r="A2807" s="5">
        <v>2019</v>
      </c>
      <c r="B2807" s="10" t="s">
        <v>255</v>
      </c>
      <c r="C2807" s="10" t="s">
        <v>243</v>
      </c>
      <c r="D2807" s="10">
        <v>0</v>
      </c>
    </row>
    <row r="2808" spans="1:4" x14ac:dyDescent="0.25">
      <c r="A2808" s="5">
        <v>2019</v>
      </c>
      <c r="B2808" s="10" t="s">
        <v>256</v>
      </c>
      <c r="C2808" s="10" t="s">
        <v>243</v>
      </c>
      <c r="D2808" s="10">
        <v>0</v>
      </c>
    </row>
    <row r="2809" spans="1:4" x14ac:dyDescent="0.25">
      <c r="A2809" s="5">
        <v>2019</v>
      </c>
      <c r="B2809" s="10" t="s">
        <v>257</v>
      </c>
      <c r="C2809" s="10" t="s">
        <v>243</v>
      </c>
      <c r="D2809" s="10">
        <v>0</v>
      </c>
    </row>
    <row r="2810" spans="1:4" x14ac:dyDescent="0.25">
      <c r="A2810" s="5">
        <v>2019</v>
      </c>
      <c r="B2810" s="10" t="s">
        <v>258</v>
      </c>
      <c r="C2810" s="10" t="s">
        <v>243</v>
      </c>
      <c r="D2810" s="10">
        <v>0</v>
      </c>
    </row>
    <row r="2811" spans="1:4" x14ac:dyDescent="0.25">
      <c r="A2811" s="5">
        <v>2019</v>
      </c>
      <c r="B2811" s="10" t="s">
        <v>259</v>
      </c>
      <c r="C2811" s="10" t="s">
        <v>243</v>
      </c>
      <c r="D2811" s="10">
        <v>0</v>
      </c>
    </row>
    <row r="2812" spans="1:4" x14ac:dyDescent="0.25">
      <c r="A2812" s="5">
        <v>2020</v>
      </c>
      <c r="B2812" s="10" t="s">
        <v>248</v>
      </c>
      <c r="C2812" s="10" t="s">
        <v>236</v>
      </c>
      <c r="D2812" s="10">
        <v>0</v>
      </c>
    </row>
    <row r="2813" spans="1:4" x14ac:dyDescent="0.25">
      <c r="A2813" s="5">
        <v>2020</v>
      </c>
      <c r="B2813" s="10" t="s">
        <v>249</v>
      </c>
      <c r="C2813" s="10" t="s">
        <v>236</v>
      </c>
      <c r="D2813" s="10">
        <v>0</v>
      </c>
    </row>
    <row r="2814" spans="1:4" x14ac:dyDescent="0.25">
      <c r="A2814" s="5">
        <v>2020</v>
      </c>
      <c r="B2814" s="10" t="s">
        <v>250</v>
      </c>
      <c r="C2814" s="10" t="s">
        <v>236</v>
      </c>
      <c r="D2814" s="10">
        <v>0</v>
      </c>
    </row>
    <row r="2815" spans="1:4" x14ac:dyDescent="0.25">
      <c r="A2815" s="5">
        <v>2020</v>
      </c>
      <c r="B2815" s="10" t="s">
        <v>251</v>
      </c>
      <c r="C2815" s="10" t="s">
        <v>236</v>
      </c>
      <c r="D2815" s="10">
        <v>0</v>
      </c>
    </row>
    <row r="2816" spans="1:4" x14ac:dyDescent="0.25">
      <c r="A2816" s="5">
        <v>2020</v>
      </c>
      <c r="B2816" s="10" t="s">
        <v>252</v>
      </c>
      <c r="C2816" s="10" t="s">
        <v>236</v>
      </c>
      <c r="D2816" s="10">
        <v>0</v>
      </c>
    </row>
    <row r="2817" spans="1:4" x14ac:dyDescent="0.25">
      <c r="A2817" s="5">
        <v>2020</v>
      </c>
      <c r="B2817" s="10" t="s">
        <v>253</v>
      </c>
      <c r="C2817" s="10" t="s">
        <v>236</v>
      </c>
      <c r="D2817" s="10">
        <v>0</v>
      </c>
    </row>
    <row r="2818" spans="1:4" x14ac:dyDescent="0.25">
      <c r="A2818" s="5">
        <v>2020</v>
      </c>
      <c r="B2818" s="10" t="s">
        <v>254</v>
      </c>
      <c r="C2818" s="10" t="s">
        <v>236</v>
      </c>
      <c r="D2818" s="10">
        <v>0</v>
      </c>
    </row>
    <row r="2819" spans="1:4" x14ac:dyDescent="0.25">
      <c r="A2819" s="5">
        <v>2020</v>
      </c>
      <c r="B2819" s="10" t="s">
        <v>255</v>
      </c>
      <c r="C2819" s="10" t="s">
        <v>236</v>
      </c>
      <c r="D2819" s="10">
        <v>0</v>
      </c>
    </row>
    <row r="2820" spans="1:4" x14ac:dyDescent="0.25">
      <c r="A2820" s="5">
        <v>2020</v>
      </c>
      <c r="B2820" s="10" t="s">
        <v>256</v>
      </c>
      <c r="C2820" s="10" t="s">
        <v>236</v>
      </c>
      <c r="D2820" s="10">
        <v>0</v>
      </c>
    </row>
    <row r="2821" spans="1:4" x14ac:dyDescent="0.25">
      <c r="A2821" s="5">
        <v>2020</v>
      </c>
      <c r="B2821" s="10" t="s">
        <v>257</v>
      </c>
      <c r="C2821" s="10" t="s">
        <v>236</v>
      </c>
      <c r="D2821" s="10">
        <v>0</v>
      </c>
    </row>
    <row r="2822" spans="1:4" x14ac:dyDescent="0.25">
      <c r="A2822" s="5">
        <v>2020</v>
      </c>
      <c r="B2822" s="10" t="s">
        <v>258</v>
      </c>
      <c r="C2822" s="10" t="s">
        <v>236</v>
      </c>
      <c r="D2822" s="10">
        <v>0</v>
      </c>
    </row>
    <row r="2823" spans="1:4" x14ac:dyDescent="0.25">
      <c r="A2823" s="5">
        <v>2020</v>
      </c>
      <c r="B2823" s="10" t="s">
        <v>259</v>
      </c>
      <c r="C2823" s="10" t="s">
        <v>236</v>
      </c>
      <c r="D2823" s="10">
        <v>0</v>
      </c>
    </row>
    <row r="2824" spans="1:4" x14ac:dyDescent="0.25">
      <c r="A2824" s="5">
        <v>2020</v>
      </c>
      <c r="B2824" s="10" t="s">
        <v>248</v>
      </c>
      <c r="C2824" s="10" t="s">
        <v>237</v>
      </c>
      <c r="D2824" s="10">
        <v>1030000</v>
      </c>
    </row>
    <row r="2825" spans="1:4" x14ac:dyDescent="0.25">
      <c r="A2825" s="5">
        <v>2020</v>
      </c>
      <c r="B2825" s="10" t="s">
        <v>249</v>
      </c>
      <c r="C2825" s="10" t="s">
        <v>237</v>
      </c>
      <c r="D2825" s="10">
        <v>125000</v>
      </c>
    </row>
    <row r="2826" spans="1:4" x14ac:dyDescent="0.25">
      <c r="A2826" s="5">
        <v>2020</v>
      </c>
      <c r="B2826" s="10" t="s">
        <v>250</v>
      </c>
      <c r="C2826" s="10" t="s">
        <v>237</v>
      </c>
      <c r="D2826" s="10">
        <v>227000</v>
      </c>
    </row>
    <row r="2827" spans="1:4" x14ac:dyDescent="0.25">
      <c r="A2827" s="5">
        <v>2020</v>
      </c>
      <c r="B2827" s="10" t="s">
        <v>251</v>
      </c>
      <c r="C2827" s="10" t="s">
        <v>237</v>
      </c>
      <c r="D2827" s="10">
        <v>681000</v>
      </c>
    </row>
    <row r="2828" spans="1:4" x14ac:dyDescent="0.25">
      <c r="A2828" s="5">
        <v>2020</v>
      </c>
      <c r="B2828" s="10" t="s">
        <v>252</v>
      </c>
      <c r="C2828" s="10" t="s">
        <v>237</v>
      </c>
      <c r="D2828" s="10">
        <v>200000</v>
      </c>
    </row>
    <row r="2829" spans="1:4" x14ac:dyDescent="0.25">
      <c r="A2829" s="5">
        <v>2020</v>
      </c>
      <c r="B2829" s="10" t="s">
        <v>253</v>
      </c>
      <c r="C2829" s="10" t="s">
        <v>237</v>
      </c>
      <c r="D2829" s="10">
        <v>100000</v>
      </c>
    </row>
    <row r="2830" spans="1:4" x14ac:dyDescent="0.25">
      <c r="A2830" s="5">
        <v>2020</v>
      </c>
      <c r="B2830" s="10" t="s">
        <v>254</v>
      </c>
      <c r="C2830" s="10" t="s">
        <v>237</v>
      </c>
      <c r="D2830" s="10">
        <v>0</v>
      </c>
    </row>
    <row r="2831" spans="1:4" x14ac:dyDescent="0.25">
      <c r="A2831" s="5">
        <v>2020</v>
      </c>
      <c r="B2831" s="10" t="s">
        <v>255</v>
      </c>
      <c r="C2831" s="10" t="s">
        <v>237</v>
      </c>
      <c r="D2831" s="10">
        <v>0</v>
      </c>
    </row>
    <row r="2832" spans="1:4" x14ac:dyDescent="0.25">
      <c r="A2832" s="5">
        <v>2020</v>
      </c>
      <c r="B2832" s="10" t="s">
        <v>256</v>
      </c>
      <c r="C2832" s="10" t="s">
        <v>237</v>
      </c>
      <c r="D2832" s="10">
        <v>0</v>
      </c>
    </row>
    <row r="2833" spans="1:4" x14ac:dyDescent="0.25">
      <c r="A2833" s="5">
        <v>2020</v>
      </c>
      <c r="B2833" s="10" t="s">
        <v>257</v>
      </c>
      <c r="C2833" s="10" t="s">
        <v>237</v>
      </c>
      <c r="D2833" s="10">
        <v>420000</v>
      </c>
    </row>
    <row r="2834" spans="1:4" x14ac:dyDescent="0.25">
      <c r="A2834" s="5">
        <v>2020</v>
      </c>
      <c r="B2834" s="10" t="s">
        <v>258</v>
      </c>
      <c r="C2834" s="10" t="s">
        <v>237</v>
      </c>
      <c r="D2834" s="10">
        <v>920000</v>
      </c>
    </row>
    <row r="2835" spans="1:4" x14ac:dyDescent="0.25">
      <c r="A2835" s="5">
        <v>2020</v>
      </c>
      <c r="B2835" s="10" t="s">
        <v>259</v>
      </c>
      <c r="C2835" s="10" t="s">
        <v>237</v>
      </c>
      <c r="D2835" s="10">
        <v>0</v>
      </c>
    </row>
    <row r="2836" spans="1:4" x14ac:dyDescent="0.25">
      <c r="A2836" s="5">
        <v>2020</v>
      </c>
      <c r="B2836" s="10" t="s">
        <v>248</v>
      </c>
      <c r="C2836" s="10" t="s">
        <v>238</v>
      </c>
      <c r="D2836" s="10">
        <v>0</v>
      </c>
    </row>
    <row r="2837" spans="1:4" x14ac:dyDescent="0.25">
      <c r="A2837" s="5">
        <v>2020</v>
      </c>
      <c r="B2837" s="10" t="s">
        <v>249</v>
      </c>
      <c r="C2837" s="10" t="s">
        <v>238</v>
      </c>
      <c r="D2837" s="10">
        <v>0</v>
      </c>
    </row>
    <row r="2838" spans="1:4" x14ac:dyDescent="0.25">
      <c r="A2838" s="5">
        <v>2020</v>
      </c>
      <c r="B2838" s="10" t="s">
        <v>250</v>
      </c>
      <c r="C2838" s="10" t="s">
        <v>238</v>
      </c>
      <c r="D2838" s="10">
        <v>0</v>
      </c>
    </row>
    <row r="2839" spans="1:4" x14ac:dyDescent="0.25">
      <c r="A2839" s="5">
        <v>2020</v>
      </c>
      <c r="B2839" s="10" t="s">
        <v>251</v>
      </c>
      <c r="C2839" s="10" t="s">
        <v>238</v>
      </c>
      <c r="D2839" s="10">
        <v>0</v>
      </c>
    </row>
    <row r="2840" spans="1:4" x14ac:dyDescent="0.25">
      <c r="A2840" s="5">
        <v>2020</v>
      </c>
      <c r="B2840" s="10" t="s">
        <v>252</v>
      </c>
      <c r="C2840" s="10" t="s">
        <v>238</v>
      </c>
      <c r="D2840" s="10">
        <v>0</v>
      </c>
    </row>
    <row r="2841" spans="1:4" x14ac:dyDescent="0.25">
      <c r="A2841" s="5">
        <v>2020</v>
      </c>
      <c r="B2841" s="10" t="s">
        <v>253</v>
      </c>
      <c r="C2841" s="10" t="s">
        <v>238</v>
      </c>
      <c r="D2841" s="10">
        <v>0</v>
      </c>
    </row>
    <row r="2842" spans="1:4" x14ac:dyDescent="0.25">
      <c r="A2842" s="5">
        <v>2020</v>
      </c>
      <c r="B2842" s="10" t="s">
        <v>254</v>
      </c>
      <c r="C2842" s="10" t="s">
        <v>238</v>
      </c>
      <c r="D2842" s="10">
        <v>0</v>
      </c>
    </row>
    <row r="2843" spans="1:4" x14ac:dyDescent="0.25">
      <c r="A2843" s="5">
        <v>2020</v>
      </c>
      <c r="B2843" s="10" t="s">
        <v>255</v>
      </c>
      <c r="C2843" s="10" t="s">
        <v>238</v>
      </c>
      <c r="D2843" s="10">
        <v>0</v>
      </c>
    </row>
    <row r="2844" spans="1:4" x14ac:dyDescent="0.25">
      <c r="A2844" s="5">
        <v>2020</v>
      </c>
      <c r="B2844" s="10" t="s">
        <v>256</v>
      </c>
      <c r="C2844" s="10" t="s">
        <v>238</v>
      </c>
      <c r="D2844" s="10">
        <v>0</v>
      </c>
    </row>
    <row r="2845" spans="1:4" x14ac:dyDescent="0.25">
      <c r="A2845" s="5">
        <v>2020</v>
      </c>
      <c r="B2845" s="10" t="s">
        <v>257</v>
      </c>
      <c r="C2845" s="10" t="s">
        <v>238</v>
      </c>
      <c r="D2845" s="10">
        <v>0</v>
      </c>
    </row>
    <row r="2846" spans="1:4" x14ac:dyDescent="0.25">
      <c r="A2846" s="5">
        <v>2020</v>
      </c>
      <c r="B2846" s="10" t="s">
        <v>258</v>
      </c>
      <c r="C2846" s="10" t="s">
        <v>238</v>
      </c>
      <c r="D2846" s="10">
        <v>0</v>
      </c>
    </row>
    <row r="2847" spans="1:4" x14ac:dyDescent="0.25">
      <c r="A2847" s="5">
        <v>2020</v>
      </c>
      <c r="B2847" s="10" t="s">
        <v>259</v>
      </c>
      <c r="C2847" s="10" t="s">
        <v>238</v>
      </c>
      <c r="D2847" s="10">
        <v>0</v>
      </c>
    </row>
    <row r="2848" spans="1:4" x14ac:dyDescent="0.25">
      <c r="A2848" s="5">
        <v>2020</v>
      </c>
      <c r="B2848" s="10" t="s">
        <v>248</v>
      </c>
      <c r="C2848" s="10" t="s">
        <v>239</v>
      </c>
      <c r="D2848" s="10">
        <v>0</v>
      </c>
    </row>
    <row r="2849" spans="1:4" x14ac:dyDescent="0.25">
      <c r="A2849" s="5">
        <v>2020</v>
      </c>
      <c r="B2849" s="10" t="s">
        <v>249</v>
      </c>
      <c r="C2849" s="10" t="s">
        <v>239</v>
      </c>
      <c r="D2849" s="10">
        <v>0</v>
      </c>
    </row>
    <row r="2850" spans="1:4" x14ac:dyDescent="0.25">
      <c r="A2850" s="5">
        <v>2020</v>
      </c>
      <c r="B2850" s="10" t="s">
        <v>250</v>
      </c>
      <c r="C2850" s="10" t="s">
        <v>239</v>
      </c>
      <c r="D2850" s="10">
        <v>0</v>
      </c>
    </row>
    <row r="2851" spans="1:4" x14ac:dyDescent="0.25">
      <c r="A2851" s="5">
        <v>2020</v>
      </c>
      <c r="B2851" s="10" t="s">
        <v>251</v>
      </c>
      <c r="C2851" s="10" t="s">
        <v>239</v>
      </c>
      <c r="D2851" s="10">
        <v>0</v>
      </c>
    </row>
    <row r="2852" spans="1:4" x14ac:dyDescent="0.25">
      <c r="A2852" s="5">
        <v>2020</v>
      </c>
      <c r="B2852" s="10" t="s">
        <v>252</v>
      </c>
      <c r="C2852" s="10" t="s">
        <v>239</v>
      </c>
      <c r="D2852" s="10">
        <v>0</v>
      </c>
    </row>
    <row r="2853" spans="1:4" x14ac:dyDescent="0.25">
      <c r="A2853" s="5">
        <v>2020</v>
      </c>
      <c r="B2853" s="10" t="s">
        <v>253</v>
      </c>
      <c r="C2853" s="10" t="s">
        <v>239</v>
      </c>
      <c r="D2853" s="10">
        <v>0</v>
      </c>
    </row>
    <row r="2854" spans="1:4" x14ac:dyDescent="0.25">
      <c r="A2854" s="5">
        <v>2020</v>
      </c>
      <c r="B2854" s="10" t="s">
        <v>254</v>
      </c>
      <c r="C2854" s="10" t="s">
        <v>239</v>
      </c>
      <c r="D2854" s="10">
        <v>0</v>
      </c>
    </row>
    <row r="2855" spans="1:4" x14ac:dyDescent="0.25">
      <c r="A2855" s="5">
        <v>2020</v>
      </c>
      <c r="B2855" s="10" t="s">
        <v>255</v>
      </c>
      <c r="C2855" s="10" t="s">
        <v>239</v>
      </c>
      <c r="D2855" s="10">
        <v>0</v>
      </c>
    </row>
    <row r="2856" spans="1:4" x14ac:dyDescent="0.25">
      <c r="A2856" s="5">
        <v>2020</v>
      </c>
      <c r="B2856" s="10" t="s">
        <v>256</v>
      </c>
      <c r="C2856" s="10" t="s">
        <v>239</v>
      </c>
      <c r="D2856" s="10">
        <v>0</v>
      </c>
    </row>
    <row r="2857" spans="1:4" x14ac:dyDescent="0.25">
      <c r="A2857" s="5">
        <v>2020</v>
      </c>
      <c r="B2857" s="10" t="s">
        <v>257</v>
      </c>
      <c r="C2857" s="10" t="s">
        <v>239</v>
      </c>
      <c r="D2857" s="10">
        <v>0</v>
      </c>
    </row>
    <row r="2858" spans="1:4" x14ac:dyDescent="0.25">
      <c r="A2858" s="5">
        <v>2020</v>
      </c>
      <c r="B2858" s="10" t="s">
        <v>258</v>
      </c>
      <c r="C2858" s="10" t="s">
        <v>239</v>
      </c>
      <c r="D2858" s="10">
        <v>0</v>
      </c>
    </row>
    <row r="2859" spans="1:4" x14ac:dyDescent="0.25">
      <c r="A2859" s="5">
        <v>2020</v>
      </c>
      <c r="B2859" s="10" t="s">
        <v>259</v>
      </c>
      <c r="C2859" s="10" t="s">
        <v>239</v>
      </c>
      <c r="D2859" s="10">
        <v>0</v>
      </c>
    </row>
    <row r="2860" spans="1:4" x14ac:dyDescent="0.25">
      <c r="A2860" s="5">
        <v>2020</v>
      </c>
      <c r="B2860" s="10" t="s">
        <v>248</v>
      </c>
      <c r="C2860" s="10" t="s">
        <v>240</v>
      </c>
      <c r="D2860" s="10">
        <v>0</v>
      </c>
    </row>
    <row r="2861" spans="1:4" x14ac:dyDescent="0.25">
      <c r="A2861" s="5">
        <v>2020</v>
      </c>
      <c r="B2861" s="10" t="s">
        <v>249</v>
      </c>
      <c r="C2861" s="10" t="s">
        <v>240</v>
      </c>
      <c r="D2861" s="10">
        <v>0</v>
      </c>
    </row>
    <row r="2862" spans="1:4" x14ac:dyDescent="0.25">
      <c r="A2862" s="5">
        <v>2020</v>
      </c>
      <c r="B2862" s="10" t="s">
        <v>250</v>
      </c>
      <c r="C2862" s="10" t="s">
        <v>240</v>
      </c>
      <c r="D2862" s="10">
        <v>150000</v>
      </c>
    </row>
    <row r="2863" spans="1:4" x14ac:dyDescent="0.25">
      <c r="A2863" s="5">
        <v>2020</v>
      </c>
      <c r="B2863" s="10" t="s">
        <v>251</v>
      </c>
      <c r="C2863" s="10" t="s">
        <v>240</v>
      </c>
      <c r="D2863" s="10">
        <v>0</v>
      </c>
    </row>
    <row r="2864" spans="1:4" x14ac:dyDescent="0.25">
      <c r="A2864" s="5">
        <v>2020</v>
      </c>
      <c r="B2864" s="10" t="s">
        <v>252</v>
      </c>
      <c r="C2864" s="10" t="s">
        <v>240</v>
      </c>
      <c r="D2864" s="10">
        <v>0</v>
      </c>
    </row>
    <row r="2865" spans="1:4" x14ac:dyDescent="0.25">
      <c r="A2865" s="5">
        <v>2020</v>
      </c>
      <c r="B2865" s="10" t="s">
        <v>253</v>
      </c>
      <c r="C2865" s="10" t="s">
        <v>240</v>
      </c>
      <c r="D2865" s="10">
        <v>0</v>
      </c>
    </row>
    <row r="2866" spans="1:4" x14ac:dyDescent="0.25">
      <c r="A2866" s="5">
        <v>2020</v>
      </c>
      <c r="B2866" s="10" t="s">
        <v>254</v>
      </c>
      <c r="C2866" s="10" t="s">
        <v>240</v>
      </c>
      <c r="D2866" s="10">
        <v>0</v>
      </c>
    </row>
    <row r="2867" spans="1:4" x14ac:dyDescent="0.25">
      <c r="A2867" s="5">
        <v>2020</v>
      </c>
      <c r="B2867" s="10" t="s">
        <v>255</v>
      </c>
      <c r="C2867" s="10" t="s">
        <v>240</v>
      </c>
      <c r="D2867" s="10">
        <v>0</v>
      </c>
    </row>
    <row r="2868" spans="1:4" x14ac:dyDescent="0.25">
      <c r="A2868" s="5">
        <v>2020</v>
      </c>
      <c r="B2868" s="10" t="s">
        <v>256</v>
      </c>
      <c r="C2868" s="10" t="s">
        <v>240</v>
      </c>
      <c r="D2868" s="10">
        <v>0</v>
      </c>
    </row>
    <row r="2869" spans="1:4" x14ac:dyDescent="0.25">
      <c r="A2869" s="5">
        <v>2020</v>
      </c>
      <c r="B2869" s="10" t="s">
        <v>257</v>
      </c>
      <c r="C2869" s="10" t="s">
        <v>240</v>
      </c>
      <c r="D2869" s="10">
        <v>0</v>
      </c>
    </row>
    <row r="2870" spans="1:4" x14ac:dyDescent="0.25">
      <c r="A2870" s="5">
        <v>2020</v>
      </c>
      <c r="B2870" s="10" t="s">
        <v>258</v>
      </c>
      <c r="C2870" s="10" t="s">
        <v>240</v>
      </c>
      <c r="D2870" s="10">
        <v>0</v>
      </c>
    </row>
    <row r="2871" spans="1:4" x14ac:dyDescent="0.25">
      <c r="A2871" s="5">
        <v>2020</v>
      </c>
      <c r="B2871" s="10" t="s">
        <v>259</v>
      </c>
      <c r="C2871" s="10" t="s">
        <v>240</v>
      </c>
      <c r="D2871" s="10">
        <v>0</v>
      </c>
    </row>
    <row r="2872" spans="1:4" x14ac:dyDescent="0.25">
      <c r="A2872" s="5">
        <v>2020</v>
      </c>
      <c r="B2872" s="10" t="s">
        <v>248</v>
      </c>
      <c r="C2872" s="10" t="s">
        <v>241</v>
      </c>
      <c r="D2872" s="10">
        <v>0</v>
      </c>
    </row>
    <row r="2873" spans="1:4" x14ac:dyDescent="0.25">
      <c r="A2873" s="5">
        <v>2020</v>
      </c>
      <c r="B2873" s="10" t="s">
        <v>249</v>
      </c>
      <c r="C2873" s="10" t="s">
        <v>241</v>
      </c>
      <c r="D2873" s="10">
        <v>0</v>
      </c>
    </row>
    <row r="2874" spans="1:4" x14ac:dyDescent="0.25">
      <c r="A2874" s="5">
        <v>2020</v>
      </c>
      <c r="B2874" s="10" t="s">
        <v>250</v>
      </c>
      <c r="C2874" s="10" t="s">
        <v>241</v>
      </c>
      <c r="D2874" s="10">
        <v>0</v>
      </c>
    </row>
    <row r="2875" spans="1:4" x14ac:dyDescent="0.25">
      <c r="A2875" s="5">
        <v>2020</v>
      </c>
      <c r="B2875" s="10" t="s">
        <v>251</v>
      </c>
      <c r="C2875" s="10" t="s">
        <v>241</v>
      </c>
      <c r="D2875" s="10">
        <v>0</v>
      </c>
    </row>
    <row r="2876" spans="1:4" x14ac:dyDescent="0.25">
      <c r="A2876" s="5">
        <v>2020</v>
      </c>
      <c r="B2876" s="10" t="s">
        <v>252</v>
      </c>
      <c r="C2876" s="10" t="s">
        <v>241</v>
      </c>
      <c r="D2876" s="10">
        <v>0</v>
      </c>
    </row>
    <row r="2877" spans="1:4" x14ac:dyDescent="0.25">
      <c r="A2877" s="5">
        <v>2020</v>
      </c>
      <c r="B2877" s="10" t="s">
        <v>253</v>
      </c>
      <c r="C2877" s="10" t="s">
        <v>241</v>
      </c>
      <c r="D2877" s="10">
        <v>0</v>
      </c>
    </row>
    <row r="2878" spans="1:4" x14ac:dyDescent="0.25">
      <c r="A2878" s="5">
        <v>2020</v>
      </c>
      <c r="B2878" s="10" t="s">
        <v>254</v>
      </c>
      <c r="C2878" s="10" t="s">
        <v>241</v>
      </c>
      <c r="D2878" s="10">
        <v>0</v>
      </c>
    </row>
    <row r="2879" spans="1:4" x14ac:dyDescent="0.25">
      <c r="A2879" s="5">
        <v>2020</v>
      </c>
      <c r="B2879" s="10" t="s">
        <v>255</v>
      </c>
      <c r="C2879" s="10" t="s">
        <v>241</v>
      </c>
      <c r="D2879" s="10">
        <v>0</v>
      </c>
    </row>
    <row r="2880" spans="1:4" x14ac:dyDescent="0.25">
      <c r="A2880" s="5">
        <v>2020</v>
      </c>
      <c r="B2880" s="10" t="s">
        <v>256</v>
      </c>
      <c r="C2880" s="10" t="s">
        <v>241</v>
      </c>
      <c r="D2880" s="10">
        <v>0</v>
      </c>
    </row>
    <row r="2881" spans="1:4" x14ac:dyDescent="0.25">
      <c r="A2881" s="5">
        <v>2020</v>
      </c>
      <c r="B2881" s="10" t="s">
        <v>257</v>
      </c>
      <c r="C2881" s="10" t="s">
        <v>241</v>
      </c>
      <c r="D2881" s="10">
        <v>0</v>
      </c>
    </row>
    <row r="2882" spans="1:4" x14ac:dyDescent="0.25">
      <c r="A2882" s="5">
        <v>2020</v>
      </c>
      <c r="B2882" s="10" t="s">
        <v>258</v>
      </c>
      <c r="C2882" s="10" t="s">
        <v>241</v>
      </c>
      <c r="D2882" s="10">
        <v>0</v>
      </c>
    </row>
    <row r="2883" spans="1:4" x14ac:dyDescent="0.25">
      <c r="A2883" s="5">
        <v>2020</v>
      </c>
      <c r="B2883" s="10" t="s">
        <v>259</v>
      </c>
      <c r="C2883" s="10" t="s">
        <v>241</v>
      </c>
      <c r="D2883" s="10">
        <v>0</v>
      </c>
    </row>
    <row r="2884" spans="1:4" x14ac:dyDescent="0.25">
      <c r="A2884" s="5">
        <v>2020</v>
      </c>
      <c r="B2884" s="10" t="s">
        <v>248</v>
      </c>
      <c r="C2884" s="10" t="s">
        <v>260</v>
      </c>
      <c r="D2884" s="10">
        <v>0</v>
      </c>
    </row>
    <row r="2885" spans="1:4" x14ac:dyDescent="0.25">
      <c r="A2885" s="5">
        <v>2020</v>
      </c>
      <c r="B2885" s="10" t="s">
        <v>249</v>
      </c>
      <c r="C2885" s="10" t="s">
        <v>260</v>
      </c>
      <c r="D2885" s="10">
        <v>0</v>
      </c>
    </row>
    <row r="2886" spans="1:4" x14ac:dyDescent="0.25">
      <c r="A2886" s="5">
        <v>2020</v>
      </c>
      <c r="B2886" s="10" t="s">
        <v>250</v>
      </c>
      <c r="C2886" s="10" t="s">
        <v>260</v>
      </c>
      <c r="D2886" s="10">
        <v>0</v>
      </c>
    </row>
    <row r="2887" spans="1:4" x14ac:dyDescent="0.25">
      <c r="A2887" s="5">
        <v>2020</v>
      </c>
      <c r="B2887" s="10" t="s">
        <v>251</v>
      </c>
      <c r="C2887" s="10" t="s">
        <v>260</v>
      </c>
      <c r="D2887" s="10">
        <v>0</v>
      </c>
    </row>
    <row r="2888" spans="1:4" x14ac:dyDescent="0.25">
      <c r="A2888" s="5">
        <v>2020</v>
      </c>
      <c r="B2888" s="10" t="s">
        <v>252</v>
      </c>
      <c r="C2888" s="10" t="s">
        <v>260</v>
      </c>
      <c r="D2888" s="10">
        <v>0</v>
      </c>
    </row>
    <row r="2889" spans="1:4" x14ac:dyDescent="0.25">
      <c r="A2889" s="5">
        <v>2020</v>
      </c>
      <c r="B2889" s="10" t="s">
        <v>253</v>
      </c>
      <c r="C2889" s="10" t="s">
        <v>260</v>
      </c>
      <c r="D2889" s="10">
        <v>0</v>
      </c>
    </row>
    <row r="2890" spans="1:4" x14ac:dyDescent="0.25">
      <c r="A2890" s="5">
        <v>2020</v>
      </c>
      <c r="B2890" s="10" t="s">
        <v>254</v>
      </c>
      <c r="C2890" s="10" t="s">
        <v>260</v>
      </c>
      <c r="D2890" s="10">
        <v>0</v>
      </c>
    </row>
    <row r="2891" spans="1:4" x14ac:dyDescent="0.25">
      <c r="A2891" s="5">
        <v>2020</v>
      </c>
      <c r="B2891" s="10" t="s">
        <v>255</v>
      </c>
      <c r="C2891" s="10" t="s">
        <v>260</v>
      </c>
      <c r="D2891" s="10">
        <v>0</v>
      </c>
    </row>
    <row r="2892" spans="1:4" x14ac:dyDescent="0.25">
      <c r="A2892" s="5">
        <v>2020</v>
      </c>
      <c r="B2892" s="10" t="s">
        <v>256</v>
      </c>
      <c r="C2892" s="10" t="s">
        <v>260</v>
      </c>
      <c r="D2892" s="10">
        <v>0</v>
      </c>
    </row>
    <row r="2893" spans="1:4" x14ac:dyDescent="0.25">
      <c r="A2893" s="5">
        <v>2020</v>
      </c>
      <c r="B2893" s="10" t="s">
        <v>257</v>
      </c>
      <c r="C2893" s="10" t="s">
        <v>260</v>
      </c>
      <c r="D2893" s="10">
        <v>0</v>
      </c>
    </row>
    <row r="2894" spans="1:4" x14ac:dyDescent="0.25">
      <c r="A2894" s="5">
        <v>2020</v>
      </c>
      <c r="B2894" s="10" t="s">
        <v>258</v>
      </c>
      <c r="C2894" s="10" t="s">
        <v>260</v>
      </c>
      <c r="D2894" s="10">
        <v>180000</v>
      </c>
    </row>
    <row r="2895" spans="1:4" x14ac:dyDescent="0.25">
      <c r="A2895" s="5">
        <v>2020</v>
      </c>
      <c r="B2895" s="10" t="s">
        <v>259</v>
      </c>
      <c r="C2895" s="10" t="s">
        <v>260</v>
      </c>
      <c r="D2895" s="10">
        <v>0</v>
      </c>
    </row>
    <row r="2896" spans="1:4" x14ac:dyDescent="0.25">
      <c r="A2896" s="5">
        <v>2020</v>
      </c>
      <c r="B2896" s="10" t="s">
        <v>248</v>
      </c>
      <c r="C2896" s="10" t="s">
        <v>244</v>
      </c>
      <c r="D2896" s="10">
        <v>0</v>
      </c>
    </row>
    <row r="2897" spans="1:4" x14ac:dyDescent="0.25">
      <c r="A2897" s="5">
        <v>2020</v>
      </c>
      <c r="B2897" s="10" t="s">
        <v>249</v>
      </c>
      <c r="C2897" s="10" t="s">
        <v>244</v>
      </c>
      <c r="D2897" s="10">
        <v>0</v>
      </c>
    </row>
    <row r="2898" spans="1:4" x14ac:dyDescent="0.25">
      <c r="A2898" s="5">
        <v>2020</v>
      </c>
      <c r="B2898" s="10" t="s">
        <v>250</v>
      </c>
      <c r="C2898" s="10" t="s">
        <v>244</v>
      </c>
      <c r="D2898" s="10">
        <v>0</v>
      </c>
    </row>
    <row r="2899" spans="1:4" x14ac:dyDescent="0.25">
      <c r="A2899" s="5">
        <v>2020</v>
      </c>
      <c r="B2899" s="10" t="s">
        <v>251</v>
      </c>
      <c r="C2899" s="10" t="s">
        <v>244</v>
      </c>
      <c r="D2899" s="10">
        <v>0</v>
      </c>
    </row>
    <row r="2900" spans="1:4" x14ac:dyDescent="0.25">
      <c r="A2900" s="5">
        <v>2020</v>
      </c>
      <c r="B2900" s="10" t="s">
        <v>252</v>
      </c>
      <c r="C2900" s="10" t="s">
        <v>244</v>
      </c>
      <c r="D2900" s="10">
        <v>0</v>
      </c>
    </row>
    <row r="2901" spans="1:4" x14ac:dyDescent="0.25">
      <c r="A2901" s="5">
        <v>2020</v>
      </c>
      <c r="B2901" s="10" t="s">
        <v>253</v>
      </c>
      <c r="C2901" s="10" t="s">
        <v>244</v>
      </c>
      <c r="D2901" s="10">
        <v>0</v>
      </c>
    </row>
    <row r="2902" spans="1:4" x14ac:dyDescent="0.25">
      <c r="A2902" s="5">
        <v>2020</v>
      </c>
      <c r="B2902" s="10" t="s">
        <v>254</v>
      </c>
      <c r="C2902" s="10" t="s">
        <v>244</v>
      </c>
      <c r="D2902" s="10">
        <v>0</v>
      </c>
    </row>
    <row r="2903" spans="1:4" x14ac:dyDescent="0.25">
      <c r="A2903" s="5">
        <v>2020</v>
      </c>
      <c r="B2903" s="10" t="s">
        <v>255</v>
      </c>
      <c r="C2903" s="10" t="s">
        <v>244</v>
      </c>
      <c r="D2903" s="10">
        <v>0</v>
      </c>
    </row>
    <row r="2904" spans="1:4" x14ac:dyDescent="0.25">
      <c r="A2904" s="5">
        <v>2020</v>
      </c>
      <c r="B2904" s="10" t="s">
        <v>256</v>
      </c>
      <c r="C2904" s="10" t="s">
        <v>244</v>
      </c>
      <c r="D2904" s="10">
        <v>0</v>
      </c>
    </row>
    <row r="2905" spans="1:4" x14ac:dyDescent="0.25">
      <c r="A2905" s="5">
        <v>2020</v>
      </c>
      <c r="B2905" s="10" t="s">
        <v>257</v>
      </c>
      <c r="C2905" s="10" t="s">
        <v>244</v>
      </c>
      <c r="D2905" s="10">
        <v>0</v>
      </c>
    </row>
    <row r="2906" spans="1:4" x14ac:dyDescent="0.25">
      <c r="A2906" s="5">
        <v>2020</v>
      </c>
      <c r="B2906" s="10" t="s">
        <v>258</v>
      </c>
      <c r="C2906" s="10" t="s">
        <v>244</v>
      </c>
      <c r="D2906" s="10">
        <v>0</v>
      </c>
    </row>
    <row r="2907" spans="1:4" x14ac:dyDescent="0.25">
      <c r="A2907" s="5">
        <v>2020</v>
      </c>
      <c r="B2907" s="10" t="s">
        <v>259</v>
      </c>
      <c r="C2907" s="10" t="s">
        <v>244</v>
      </c>
      <c r="D2907" s="10">
        <v>0</v>
      </c>
    </row>
    <row r="2908" spans="1:4" x14ac:dyDescent="0.25">
      <c r="A2908" s="5">
        <v>2020</v>
      </c>
      <c r="B2908" s="10" t="s">
        <v>248</v>
      </c>
      <c r="C2908" s="10" t="s">
        <v>243</v>
      </c>
      <c r="D2908" s="10">
        <v>0</v>
      </c>
    </row>
    <row r="2909" spans="1:4" x14ac:dyDescent="0.25">
      <c r="A2909" s="5">
        <v>2020</v>
      </c>
      <c r="B2909" s="10" t="s">
        <v>249</v>
      </c>
      <c r="C2909" s="10" t="s">
        <v>243</v>
      </c>
      <c r="D2909" s="10">
        <v>0</v>
      </c>
    </row>
    <row r="2910" spans="1:4" x14ac:dyDescent="0.25">
      <c r="A2910" s="5">
        <v>2020</v>
      </c>
      <c r="B2910" s="10" t="s">
        <v>250</v>
      </c>
      <c r="C2910" s="10" t="s">
        <v>243</v>
      </c>
      <c r="D2910" s="10">
        <v>0</v>
      </c>
    </row>
    <row r="2911" spans="1:4" x14ac:dyDescent="0.25">
      <c r="A2911" s="5">
        <v>2020</v>
      </c>
      <c r="B2911" s="10" t="s">
        <v>251</v>
      </c>
      <c r="C2911" s="10" t="s">
        <v>243</v>
      </c>
      <c r="D2911" s="10">
        <v>0</v>
      </c>
    </row>
    <row r="2912" spans="1:4" x14ac:dyDescent="0.25">
      <c r="A2912" s="5">
        <v>2020</v>
      </c>
      <c r="B2912" s="10" t="s">
        <v>252</v>
      </c>
      <c r="C2912" s="10" t="s">
        <v>243</v>
      </c>
      <c r="D2912" s="10">
        <v>125000</v>
      </c>
    </row>
    <row r="2913" spans="1:4" x14ac:dyDescent="0.25">
      <c r="A2913" s="5">
        <v>2020</v>
      </c>
      <c r="B2913" s="10" t="s">
        <v>253</v>
      </c>
      <c r="C2913" s="10" t="s">
        <v>243</v>
      </c>
      <c r="D2913" s="10">
        <v>130000</v>
      </c>
    </row>
    <row r="2914" spans="1:4" x14ac:dyDescent="0.25">
      <c r="A2914" s="5">
        <v>2020</v>
      </c>
      <c r="B2914" s="10" t="s">
        <v>254</v>
      </c>
      <c r="C2914" s="10" t="s">
        <v>243</v>
      </c>
      <c r="D2914" s="10">
        <v>0</v>
      </c>
    </row>
    <row r="2915" spans="1:4" x14ac:dyDescent="0.25">
      <c r="A2915" s="5">
        <v>2020</v>
      </c>
      <c r="B2915" s="10" t="s">
        <v>255</v>
      </c>
      <c r="C2915" s="10" t="s">
        <v>243</v>
      </c>
      <c r="D2915" s="10">
        <v>250000</v>
      </c>
    </row>
    <row r="2916" spans="1:4" x14ac:dyDescent="0.25">
      <c r="A2916" s="5">
        <v>2020</v>
      </c>
      <c r="B2916" s="10" t="s">
        <v>256</v>
      </c>
      <c r="C2916" s="10" t="s">
        <v>243</v>
      </c>
      <c r="D2916" s="10">
        <v>720000</v>
      </c>
    </row>
    <row r="2917" spans="1:4" x14ac:dyDescent="0.25">
      <c r="A2917" s="5">
        <v>2020</v>
      </c>
      <c r="B2917" s="10" t="s">
        <v>257</v>
      </c>
      <c r="C2917" s="10" t="s">
        <v>243</v>
      </c>
      <c r="D2917" s="10">
        <v>0</v>
      </c>
    </row>
    <row r="2918" spans="1:4" x14ac:dyDescent="0.25">
      <c r="A2918" s="5">
        <v>2020</v>
      </c>
      <c r="B2918" s="10" t="s">
        <v>258</v>
      </c>
      <c r="C2918" s="10" t="s">
        <v>243</v>
      </c>
      <c r="D2918" s="10">
        <v>0</v>
      </c>
    </row>
    <row r="2919" spans="1:4" x14ac:dyDescent="0.25">
      <c r="A2919" s="5">
        <v>2020</v>
      </c>
      <c r="B2919" s="10" t="s">
        <v>259</v>
      </c>
      <c r="C2919" s="10" t="s">
        <v>243</v>
      </c>
      <c r="D2919" s="10">
        <v>0</v>
      </c>
    </row>
    <row r="2920" spans="1:4" x14ac:dyDescent="0.25">
      <c r="A2920" s="5">
        <v>2021</v>
      </c>
      <c r="B2920" s="10" t="s">
        <v>248</v>
      </c>
      <c r="C2920" s="10" t="s">
        <v>236</v>
      </c>
      <c r="D2920" s="10">
        <v>0</v>
      </c>
    </row>
    <row r="2921" spans="1:4" x14ac:dyDescent="0.25">
      <c r="A2921" s="5">
        <v>2021</v>
      </c>
      <c r="B2921" s="10" t="s">
        <v>249</v>
      </c>
      <c r="C2921" s="10" t="s">
        <v>236</v>
      </c>
      <c r="D2921" s="10">
        <v>0</v>
      </c>
    </row>
    <row r="2922" spans="1:4" x14ac:dyDescent="0.25">
      <c r="A2922" s="5">
        <v>2021</v>
      </c>
      <c r="B2922" s="10" t="s">
        <v>250</v>
      </c>
      <c r="C2922" s="10" t="s">
        <v>236</v>
      </c>
      <c r="D2922" s="10">
        <v>0</v>
      </c>
    </row>
    <row r="2923" spans="1:4" x14ac:dyDescent="0.25">
      <c r="A2923" s="5">
        <v>2021</v>
      </c>
      <c r="B2923" s="10" t="s">
        <v>251</v>
      </c>
      <c r="C2923" s="10" t="s">
        <v>236</v>
      </c>
      <c r="D2923" s="10">
        <v>0</v>
      </c>
    </row>
    <row r="2924" spans="1:4" x14ac:dyDescent="0.25">
      <c r="A2924" s="5">
        <v>2021</v>
      </c>
      <c r="B2924" s="10" t="s">
        <v>252</v>
      </c>
      <c r="C2924" s="10" t="s">
        <v>236</v>
      </c>
      <c r="D2924" s="10">
        <v>0</v>
      </c>
    </row>
    <row r="2925" spans="1:4" x14ac:dyDescent="0.25">
      <c r="A2925" s="5">
        <v>2021</v>
      </c>
      <c r="B2925" s="10" t="s">
        <v>253</v>
      </c>
      <c r="C2925" s="10" t="s">
        <v>236</v>
      </c>
      <c r="D2925" s="10">
        <v>0</v>
      </c>
    </row>
    <row r="2926" spans="1:4" x14ac:dyDescent="0.25">
      <c r="A2926" s="5">
        <v>2021</v>
      </c>
      <c r="B2926" s="10" t="s">
        <v>254</v>
      </c>
      <c r="C2926" s="10" t="s">
        <v>236</v>
      </c>
      <c r="D2926" s="10">
        <v>0</v>
      </c>
    </row>
    <row r="2927" spans="1:4" x14ac:dyDescent="0.25">
      <c r="A2927" s="5">
        <v>2021</v>
      </c>
      <c r="B2927" s="10" t="s">
        <v>255</v>
      </c>
      <c r="C2927" s="10" t="s">
        <v>236</v>
      </c>
      <c r="D2927" s="10">
        <v>0</v>
      </c>
    </row>
    <row r="2928" spans="1:4" x14ac:dyDescent="0.25">
      <c r="A2928" s="5">
        <v>2021</v>
      </c>
      <c r="B2928" s="10" t="s">
        <v>256</v>
      </c>
      <c r="C2928" s="10" t="s">
        <v>236</v>
      </c>
      <c r="D2928" s="10">
        <v>0</v>
      </c>
    </row>
    <row r="2929" spans="1:4" x14ac:dyDescent="0.25">
      <c r="A2929" s="5">
        <v>2021</v>
      </c>
      <c r="B2929" s="10" t="s">
        <v>257</v>
      </c>
      <c r="C2929" s="10" t="s">
        <v>236</v>
      </c>
      <c r="D2929" s="10">
        <v>0</v>
      </c>
    </row>
    <row r="2930" spans="1:4" x14ac:dyDescent="0.25">
      <c r="A2930" s="5">
        <v>2021</v>
      </c>
      <c r="B2930" s="10" t="s">
        <v>258</v>
      </c>
      <c r="C2930" s="10" t="s">
        <v>236</v>
      </c>
      <c r="D2930" s="10">
        <v>0</v>
      </c>
    </row>
    <row r="2931" spans="1:4" x14ac:dyDescent="0.25">
      <c r="A2931" s="5">
        <v>2021</v>
      </c>
      <c r="B2931" s="10" t="s">
        <v>259</v>
      </c>
      <c r="C2931" s="10" t="s">
        <v>236</v>
      </c>
      <c r="D2931" s="10">
        <v>0</v>
      </c>
    </row>
    <row r="2932" spans="1:4" x14ac:dyDescent="0.25">
      <c r="A2932" s="5">
        <v>2021</v>
      </c>
      <c r="B2932" s="10" t="s">
        <v>248</v>
      </c>
      <c r="C2932" s="10" t="s">
        <v>237</v>
      </c>
      <c r="D2932" s="10">
        <v>310000</v>
      </c>
    </row>
    <row r="2933" spans="1:4" x14ac:dyDescent="0.25">
      <c r="A2933" s="5">
        <v>2021</v>
      </c>
      <c r="B2933" s="10" t="s">
        <v>249</v>
      </c>
      <c r="C2933" s="10" t="s">
        <v>237</v>
      </c>
      <c r="D2933" s="10">
        <v>0</v>
      </c>
    </row>
    <row r="2934" spans="1:4" x14ac:dyDescent="0.25">
      <c r="A2934" s="5">
        <v>2021</v>
      </c>
      <c r="B2934" s="10" t="s">
        <v>250</v>
      </c>
      <c r="C2934" s="10" t="s">
        <v>237</v>
      </c>
      <c r="D2934" s="10">
        <v>896000</v>
      </c>
    </row>
    <row r="2935" spans="1:4" x14ac:dyDescent="0.25">
      <c r="A2935" s="5">
        <v>2021</v>
      </c>
      <c r="B2935" s="10" t="s">
        <v>251</v>
      </c>
      <c r="C2935" s="10" t="s">
        <v>237</v>
      </c>
      <c r="D2935" s="10">
        <v>640000</v>
      </c>
    </row>
    <row r="2936" spans="1:4" x14ac:dyDescent="0.25">
      <c r="A2936" s="5">
        <v>2021</v>
      </c>
      <c r="B2936" s="10" t="s">
        <v>252</v>
      </c>
      <c r="C2936" s="10" t="s">
        <v>237</v>
      </c>
      <c r="D2936" s="10">
        <v>15000</v>
      </c>
    </row>
    <row r="2937" spans="1:4" x14ac:dyDescent="0.25">
      <c r="A2937" s="5">
        <v>2021</v>
      </c>
      <c r="B2937" s="10" t="s">
        <v>253</v>
      </c>
      <c r="C2937" s="10" t="s">
        <v>237</v>
      </c>
      <c r="D2937" s="10">
        <v>0</v>
      </c>
    </row>
    <row r="2938" spans="1:4" x14ac:dyDescent="0.25">
      <c r="A2938" s="5">
        <v>2021</v>
      </c>
      <c r="B2938" s="10" t="s">
        <v>254</v>
      </c>
      <c r="C2938" s="10" t="s">
        <v>237</v>
      </c>
      <c r="D2938" s="10">
        <v>0</v>
      </c>
    </row>
    <row r="2939" spans="1:4" x14ac:dyDescent="0.25">
      <c r="A2939" s="5">
        <v>2021</v>
      </c>
      <c r="B2939" s="10" t="s">
        <v>255</v>
      </c>
      <c r="C2939" s="10" t="s">
        <v>237</v>
      </c>
      <c r="D2939" s="10">
        <v>0</v>
      </c>
    </row>
    <row r="2940" spans="1:4" x14ac:dyDescent="0.25">
      <c r="A2940" s="5">
        <v>2021</v>
      </c>
      <c r="B2940" s="10" t="s">
        <v>256</v>
      </c>
      <c r="C2940" s="10" t="s">
        <v>237</v>
      </c>
      <c r="D2940" s="10">
        <v>0</v>
      </c>
    </row>
    <row r="2941" spans="1:4" x14ac:dyDescent="0.25">
      <c r="A2941" s="5">
        <v>2021</v>
      </c>
      <c r="B2941" s="10" t="s">
        <v>257</v>
      </c>
      <c r="C2941" s="10" t="s">
        <v>237</v>
      </c>
      <c r="D2941" s="10">
        <v>0</v>
      </c>
    </row>
    <row r="2942" spans="1:4" x14ac:dyDescent="0.25">
      <c r="A2942" s="5">
        <v>2021</v>
      </c>
      <c r="B2942" s="10" t="s">
        <v>258</v>
      </c>
      <c r="C2942" s="10" t="s">
        <v>237</v>
      </c>
      <c r="D2942" s="10">
        <v>0</v>
      </c>
    </row>
    <row r="2943" spans="1:4" x14ac:dyDescent="0.25">
      <c r="A2943" s="5">
        <v>2021</v>
      </c>
      <c r="B2943" s="10" t="s">
        <v>259</v>
      </c>
      <c r="C2943" s="10" t="s">
        <v>237</v>
      </c>
      <c r="D2943" s="10">
        <v>0</v>
      </c>
    </row>
    <row r="2944" spans="1:4" x14ac:dyDescent="0.25">
      <c r="A2944" s="5">
        <v>2021</v>
      </c>
      <c r="B2944" s="10" t="s">
        <v>248</v>
      </c>
      <c r="C2944" s="10" t="s">
        <v>238</v>
      </c>
      <c r="D2944" s="10">
        <v>0</v>
      </c>
    </row>
    <row r="2945" spans="1:4" x14ac:dyDescent="0.25">
      <c r="A2945" s="5">
        <v>2021</v>
      </c>
      <c r="B2945" s="10" t="s">
        <v>249</v>
      </c>
      <c r="C2945" s="10" t="s">
        <v>238</v>
      </c>
      <c r="D2945" s="10">
        <v>0</v>
      </c>
    </row>
    <row r="2946" spans="1:4" x14ac:dyDescent="0.25">
      <c r="A2946" s="5">
        <v>2021</v>
      </c>
      <c r="B2946" s="10" t="s">
        <v>250</v>
      </c>
      <c r="C2946" s="10" t="s">
        <v>238</v>
      </c>
      <c r="D2946" s="10">
        <v>0</v>
      </c>
    </row>
    <row r="2947" spans="1:4" x14ac:dyDescent="0.25">
      <c r="A2947" s="5">
        <v>2021</v>
      </c>
      <c r="B2947" s="10" t="s">
        <v>251</v>
      </c>
      <c r="C2947" s="10" t="s">
        <v>238</v>
      </c>
      <c r="D2947" s="10">
        <v>0</v>
      </c>
    </row>
    <row r="2948" spans="1:4" x14ac:dyDescent="0.25">
      <c r="A2948" s="5">
        <v>2021</v>
      </c>
      <c r="B2948" s="10" t="s">
        <v>252</v>
      </c>
      <c r="C2948" s="10" t="s">
        <v>238</v>
      </c>
      <c r="D2948" s="10">
        <v>0</v>
      </c>
    </row>
    <row r="2949" spans="1:4" x14ac:dyDescent="0.25">
      <c r="A2949" s="5">
        <v>2021</v>
      </c>
      <c r="B2949" s="10" t="s">
        <v>253</v>
      </c>
      <c r="C2949" s="10" t="s">
        <v>238</v>
      </c>
      <c r="D2949" s="10">
        <v>0</v>
      </c>
    </row>
    <row r="2950" spans="1:4" x14ac:dyDescent="0.25">
      <c r="A2950" s="5">
        <v>2021</v>
      </c>
      <c r="B2950" s="10" t="s">
        <v>254</v>
      </c>
      <c r="C2950" s="10" t="s">
        <v>238</v>
      </c>
      <c r="D2950" s="10">
        <v>0</v>
      </c>
    </row>
    <row r="2951" spans="1:4" x14ac:dyDescent="0.25">
      <c r="A2951" s="5">
        <v>2021</v>
      </c>
      <c r="B2951" s="10" t="s">
        <v>255</v>
      </c>
      <c r="C2951" s="10" t="s">
        <v>238</v>
      </c>
      <c r="D2951" s="10">
        <v>0</v>
      </c>
    </row>
    <row r="2952" spans="1:4" x14ac:dyDescent="0.25">
      <c r="A2952" s="5">
        <v>2021</v>
      </c>
      <c r="B2952" s="10" t="s">
        <v>256</v>
      </c>
      <c r="C2952" s="10" t="s">
        <v>238</v>
      </c>
      <c r="D2952" s="10">
        <v>0</v>
      </c>
    </row>
    <row r="2953" spans="1:4" x14ac:dyDescent="0.25">
      <c r="A2953" s="5">
        <v>2021</v>
      </c>
      <c r="B2953" s="10" t="s">
        <v>257</v>
      </c>
      <c r="C2953" s="10" t="s">
        <v>238</v>
      </c>
      <c r="D2953" s="10">
        <v>0</v>
      </c>
    </row>
    <row r="2954" spans="1:4" x14ac:dyDescent="0.25">
      <c r="A2954" s="5">
        <v>2021</v>
      </c>
      <c r="B2954" s="10" t="s">
        <v>258</v>
      </c>
      <c r="C2954" s="10" t="s">
        <v>238</v>
      </c>
      <c r="D2954" s="10">
        <v>0</v>
      </c>
    </row>
    <row r="2955" spans="1:4" x14ac:dyDescent="0.25">
      <c r="A2955" s="5">
        <v>2021</v>
      </c>
      <c r="B2955" s="10" t="s">
        <v>259</v>
      </c>
      <c r="C2955" s="10" t="s">
        <v>238</v>
      </c>
      <c r="D2955" s="10">
        <v>0</v>
      </c>
    </row>
    <row r="2956" spans="1:4" x14ac:dyDescent="0.25">
      <c r="A2956" s="5">
        <v>2021</v>
      </c>
      <c r="B2956" s="10" t="s">
        <v>248</v>
      </c>
      <c r="C2956" s="10" t="s">
        <v>239</v>
      </c>
      <c r="D2956" s="10">
        <v>0</v>
      </c>
    </row>
    <row r="2957" spans="1:4" x14ac:dyDescent="0.25">
      <c r="A2957" s="5">
        <v>2021</v>
      </c>
      <c r="B2957" s="10" t="s">
        <v>249</v>
      </c>
      <c r="C2957" s="10" t="s">
        <v>239</v>
      </c>
      <c r="D2957" s="10">
        <v>0</v>
      </c>
    </row>
    <row r="2958" spans="1:4" x14ac:dyDescent="0.25">
      <c r="A2958" s="5">
        <v>2021</v>
      </c>
      <c r="B2958" s="10" t="s">
        <v>250</v>
      </c>
      <c r="C2958" s="10" t="s">
        <v>239</v>
      </c>
      <c r="D2958" s="10">
        <v>0</v>
      </c>
    </row>
    <row r="2959" spans="1:4" x14ac:dyDescent="0.25">
      <c r="A2959" s="5">
        <v>2021</v>
      </c>
      <c r="B2959" s="10" t="s">
        <v>251</v>
      </c>
      <c r="C2959" s="10" t="s">
        <v>239</v>
      </c>
      <c r="D2959" s="10">
        <v>0</v>
      </c>
    </row>
    <row r="2960" spans="1:4" x14ac:dyDescent="0.25">
      <c r="A2960" s="5">
        <v>2021</v>
      </c>
      <c r="B2960" s="10" t="s">
        <v>252</v>
      </c>
      <c r="C2960" s="10" t="s">
        <v>239</v>
      </c>
      <c r="D2960" s="10">
        <v>0</v>
      </c>
    </row>
    <row r="2961" spans="1:4" x14ac:dyDescent="0.25">
      <c r="A2961" s="5">
        <v>2021</v>
      </c>
      <c r="B2961" s="10" t="s">
        <v>253</v>
      </c>
      <c r="C2961" s="10" t="s">
        <v>239</v>
      </c>
      <c r="D2961" s="10">
        <v>0</v>
      </c>
    </row>
    <row r="2962" spans="1:4" x14ac:dyDescent="0.25">
      <c r="A2962" s="5">
        <v>2021</v>
      </c>
      <c r="B2962" s="10" t="s">
        <v>254</v>
      </c>
      <c r="C2962" s="10" t="s">
        <v>239</v>
      </c>
      <c r="D2962" s="10">
        <v>0</v>
      </c>
    </row>
    <row r="2963" spans="1:4" x14ac:dyDescent="0.25">
      <c r="A2963" s="5">
        <v>2021</v>
      </c>
      <c r="B2963" s="10" t="s">
        <v>255</v>
      </c>
      <c r="C2963" s="10" t="s">
        <v>239</v>
      </c>
      <c r="D2963" s="10">
        <v>0</v>
      </c>
    </row>
    <row r="2964" spans="1:4" x14ac:dyDescent="0.25">
      <c r="A2964" s="5">
        <v>2021</v>
      </c>
      <c r="B2964" s="10" t="s">
        <v>256</v>
      </c>
      <c r="C2964" s="10" t="s">
        <v>239</v>
      </c>
      <c r="D2964" s="10">
        <v>0</v>
      </c>
    </row>
    <row r="2965" spans="1:4" x14ac:dyDescent="0.25">
      <c r="A2965" s="5">
        <v>2021</v>
      </c>
      <c r="B2965" s="10" t="s">
        <v>257</v>
      </c>
      <c r="C2965" s="10" t="s">
        <v>239</v>
      </c>
      <c r="D2965" s="10">
        <v>0</v>
      </c>
    </row>
    <row r="2966" spans="1:4" x14ac:dyDescent="0.25">
      <c r="A2966" s="5">
        <v>2021</v>
      </c>
      <c r="B2966" s="10" t="s">
        <v>258</v>
      </c>
      <c r="C2966" s="10" t="s">
        <v>239</v>
      </c>
      <c r="D2966" s="10">
        <v>0</v>
      </c>
    </row>
    <row r="2967" spans="1:4" x14ac:dyDescent="0.25">
      <c r="A2967" s="5">
        <v>2021</v>
      </c>
      <c r="B2967" s="10" t="s">
        <v>259</v>
      </c>
      <c r="C2967" s="10" t="s">
        <v>239</v>
      </c>
      <c r="D2967" s="10">
        <v>0</v>
      </c>
    </row>
    <row r="2968" spans="1:4" x14ac:dyDescent="0.25">
      <c r="A2968" s="5">
        <v>2021</v>
      </c>
      <c r="B2968" s="10" t="s">
        <v>248</v>
      </c>
      <c r="C2968" s="10" t="s">
        <v>240</v>
      </c>
      <c r="D2968" s="10">
        <v>0</v>
      </c>
    </row>
    <row r="2969" spans="1:4" x14ac:dyDescent="0.25">
      <c r="A2969" s="5">
        <v>2021</v>
      </c>
      <c r="B2969" s="10" t="s">
        <v>249</v>
      </c>
      <c r="C2969" s="10" t="s">
        <v>240</v>
      </c>
      <c r="D2969" s="10">
        <v>0</v>
      </c>
    </row>
    <row r="2970" spans="1:4" x14ac:dyDescent="0.25">
      <c r="A2970" s="5">
        <v>2021</v>
      </c>
      <c r="B2970" s="10" t="s">
        <v>250</v>
      </c>
      <c r="C2970" s="10" t="s">
        <v>240</v>
      </c>
      <c r="D2970" s="10">
        <v>0</v>
      </c>
    </row>
    <row r="2971" spans="1:4" x14ac:dyDescent="0.25">
      <c r="A2971" s="5">
        <v>2021</v>
      </c>
      <c r="B2971" s="10" t="s">
        <v>251</v>
      </c>
      <c r="C2971" s="10" t="s">
        <v>240</v>
      </c>
      <c r="D2971" s="10">
        <v>0</v>
      </c>
    </row>
    <row r="2972" spans="1:4" x14ac:dyDescent="0.25">
      <c r="A2972" s="5">
        <v>2021</v>
      </c>
      <c r="B2972" s="10" t="s">
        <v>252</v>
      </c>
      <c r="C2972" s="10" t="s">
        <v>240</v>
      </c>
      <c r="D2972" s="10">
        <v>0</v>
      </c>
    </row>
    <row r="2973" spans="1:4" x14ac:dyDescent="0.25">
      <c r="A2973" s="5">
        <v>2021</v>
      </c>
      <c r="B2973" s="10" t="s">
        <v>253</v>
      </c>
      <c r="C2973" s="10" t="s">
        <v>240</v>
      </c>
      <c r="D2973" s="10">
        <v>0</v>
      </c>
    </row>
    <row r="2974" spans="1:4" x14ac:dyDescent="0.25">
      <c r="A2974" s="5">
        <v>2021</v>
      </c>
      <c r="B2974" s="10" t="s">
        <v>254</v>
      </c>
      <c r="C2974" s="10" t="s">
        <v>240</v>
      </c>
      <c r="D2974" s="10">
        <v>0</v>
      </c>
    </row>
    <row r="2975" spans="1:4" x14ac:dyDescent="0.25">
      <c r="A2975" s="5">
        <v>2021</v>
      </c>
      <c r="B2975" s="10" t="s">
        <v>255</v>
      </c>
      <c r="C2975" s="10" t="s">
        <v>240</v>
      </c>
      <c r="D2975" s="10">
        <v>0</v>
      </c>
    </row>
    <row r="2976" spans="1:4" x14ac:dyDescent="0.25">
      <c r="A2976" s="5">
        <v>2021</v>
      </c>
      <c r="B2976" s="10" t="s">
        <v>256</v>
      </c>
      <c r="C2976" s="10" t="s">
        <v>240</v>
      </c>
      <c r="D2976" s="10">
        <v>0</v>
      </c>
    </row>
    <row r="2977" spans="1:4" x14ac:dyDescent="0.25">
      <c r="A2977" s="5">
        <v>2021</v>
      </c>
      <c r="B2977" s="10" t="s">
        <v>257</v>
      </c>
      <c r="C2977" s="10" t="s">
        <v>240</v>
      </c>
      <c r="D2977" s="10">
        <v>0</v>
      </c>
    </row>
    <row r="2978" spans="1:4" x14ac:dyDescent="0.25">
      <c r="A2978" s="5">
        <v>2021</v>
      </c>
      <c r="B2978" s="10" t="s">
        <v>258</v>
      </c>
      <c r="C2978" s="10" t="s">
        <v>240</v>
      </c>
      <c r="D2978" s="10">
        <v>0</v>
      </c>
    </row>
    <row r="2979" spans="1:4" x14ac:dyDescent="0.25">
      <c r="A2979" s="5">
        <v>2021</v>
      </c>
      <c r="B2979" s="10" t="s">
        <v>259</v>
      </c>
      <c r="C2979" s="10" t="s">
        <v>240</v>
      </c>
      <c r="D2979" s="10">
        <v>0</v>
      </c>
    </row>
    <row r="2980" spans="1:4" x14ac:dyDescent="0.25">
      <c r="A2980" s="5">
        <v>2021</v>
      </c>
      <c r="B2980" s="10" t="s">
        <v>248</v>
      </c>
      <c r="C2980" s="10" t="s">
        <v>241</v>
      </c>
      <c r="D2980" s="10">
        <v>0</v>
      </c>
    </row>
    <row r="2981" spans="1:4" x14ac:dyDescent="0.25">
      <c r="A2981" s="5">
        <v>2021</v>
      </c>
      <c r="B2981" s="10" t="s">
        <v>249</v>
      </c>
      <c r="C2981" s="10" t="s">
        <v>241</v>
      </c>
      <c r="D2981" s="10">
        <v>0</v>
      </c>
    </row>
    <row r="2982" spans="1:4" x14ac:dyDescent="0.25">
      <c r="A2982" s="5">
        <v>2021</v>
      </c>
      <c r="B2982" s="10" t="s">
        <v>250</v>
      </c>
      <c r="C2982" s="10" t="s">
        <v>241</v>
      </c>
      <c r="D2982" s="10">
        <v>0</v>
      </c>
    </row>
    <row r="2983" spans="1:4" x14ac:dyDescent="0.25">
      <c r="A2983" s="5">
        <v>2021</v>
      </c>
      <c r="B2983" s="10" t="s">
        <v>251</v>
      </c>
      <c r="C2983" s="10" t="s">
        <v>241</v>
      </c>
      <c r="D2983" s="10">
        <v>0</v>
      </c>
    </row>
    <row r="2984" spans="1:4" x14ac:dyDescent="0.25">
      <c r="A2984" s="5">
        <v>2021</v>
      </c>
      <c r="B2984" s="10" t="s">
        <v>252</v>
      </c>
      <c r="C2984" s="10" t="s">
        <v>241</v>
      </c>
      <c r="D2984" s="10">
        <v>0</v>
      </c>
    </row>
    <row r="2985" spans="1:4" x14ac:dyDescent="0.25">
      <c r="A2985" s="5">
        <v>2021</v>
      </c>
      <c r="B2985" s="10" t="s">
        <v>253</v>
      </c>
      <c r="C2985" s="10" t="s">
        <v>241</v>
      </c>
      <c r="D2985" s="10">
        <v>0</v>
      </c>
    </row>
    <row r="2986" spans="1:4" x14ac:dyDescent="0.25">
      <c r="A2986" s="5">
        <v>2021</v>
      </c>
      <c r="B2986" s="10" t="s">
        <v>254</v>
      </c>
      <c r="C2986" s="10" t="s">
        <v>241</v>
      </c>
      <c r="D2986" s="10">
        <v>0</v>
      </c>
    </row>
    <row r="2987" spans="1:4" x14ac:dyDescent="0.25">
      <c r="A2987" s="5">
        <v>2021</v>
      </c>
      <c r="B2987" s="10" t="s">
        <v>255</v>
      </c>
      <c r="C2987" s="10" t="s">
        <v>241</v>
      </c>
      <c r="D2987" s="10">
        <v>0</v>
      </c>
    </row>
    <row r="2988" spans="1:4" x14ac:dyDescent="0.25">
      <c r="A2988" s="5">
        <v>2021</v>
      </c>
      <c r="B2988" s="10" t="s">
        <v>256</v>
      </c>
      <c r="C2988" s="10" t="s">
        <v>241</v>
      </c>
      <c r="D2988" s="10">
        <v>0</v>
      </c>
    </row>
    <row r="2989" spans="1:4" x14ac:dyDescent="0.25">
      <c r="A2989" s="5">
        <v>2021</v>
      </c>
      <c r="B2989" s="10" t="s">
        <v>257</v>
      </c>
      <c r="C2989" s="10" t="s">
        <v>241</v>
      </c>
      <c r="D2989" s="10">
        <v>0</v>
      </c>
    </row>
    <row r="2990" spans="1:4" x14ac:dyDescent="0.25">
      <c r="A2990" s="5">
        <v>2021</v>
      </c>
      <c r="B2990" s="10" t="s">
        <v>258</v>
      </c>
      <c r="C2990" s="10" t="s">
        <v>241</v>
      </c>
      <c r="D2990" s="10">
        <v>0</v>
      </c>
    </row>
    <row r="2991" spans="1:4" x14ac:dyDescent="0.25">
      <c r="A2991" s="5">
        <v>2021</v>
      </c>
      <c r="B2991" s="10" t="s">
        <v>259</v>
      </c>
      <c r="C2991" s="10" t="s">
        <v>241</v>
      </c>
      <c r="D2991" s="10">
        <v>0</v>
      </c>
    </row>
    <row r="2992" spans="1:4" x14ac:dyDescent="0.25">
      <c r="A2992" s="5">
        <v>2021</v>
      </c>
      <c r="B2992" s="10" t="s">
        <v>248</v>
      </c>
      <c r="C2992" s="10" t="s">
        <v>260</v>
      </c>
      <c r="D2992" s="10">
        <v>0</v>
      </c>
    </row>
    <row r="2993" spans="1:4" x14ac:dyDescent="0.25">
      <c r="A2993" s="5">
        <v>2021</v>
      </c>
      <c r="B2993" s="10" t="s">
        <v>249</v>
      </c>
      <c r="C2993" s="10" t="s">
        <v>260</v>
      </c>
      <c r="D2993" s="10">
        <v>0</v>
      </c>
    </row>
    <row r="2994" spans="1:4" x14ac:dyDescent="0.25">
      <c r="A2994" s="5">
        <v>2021</v>
      </c>
      <c r="B2994" s="10" t="s">
        <v>250</v>
      </c>
      <c r="C2994" s="10" t="s">
        <v>260</v>
      </c>
      <c r="D2994" s="10">
        <v>0</v>
      </c>
    </row>
    <row r="2995" spans="1:4" x14ac:dyDescent="0.25">
      <c r="A2995" s="5">
        <v>2021</v>
      </c>
      <c r="B2995" s="10" t="s">
        <v>251</v>
      </c>
      <c r="C2995" s="10" t="s">
        <v>260</v>
      </c>
      <c r="D2995" s="10">
        <v>0</v>
      </c>
    </row>
    <row r="2996" spans="1:4" x14ac:dyDescent="0.25">
      <c r="A2996" s="5">
        <v>2021</v>
      </c>
      <c r="B2996" s="10" t="s">
        <v>252</v>
      </c>
      <c r="C2996" s="10" t="s">
        <v>260</v>
      </c>
      <c r="D2996" s="10">
        <v>0</v>
      </c>
    </row>
    <row r="2997" spans="1:4" x14ac:dyDescent="0.25">
      <c r="A2997" s="5">
        <v>2021</v>
      </c>
      <c r="B2997" s="10" t="s">
        <v>253</v>
      </c>
      <c r="C2997" s="10" t="s">
        <v>260</v>
      </c>
      <c r="D2997" s="10">
        <v>0</v>
      </c>
    </row>
    <row r="2998" spans="1:4" x14ac:dyDescent="0.25">
      <c r="A2998" s="5">
        <v>2021</v>
      </c>
      <c r="B2998" s="10" t="s">
        <v>254</v>
      </c>
      <c r="C2998" s="10" t="s">
        <v>260</v>
      </c>
      <c r="D2998" s="10">
        <v>0</v>
      </c>
    </row>
    <row r="2999" spans="1:4" x14ac:dyDescent="0.25">
      <c r="A2999" s="5">
        <v>2021</v>
      </c>
      <c r="B2999" s="10" t="s">
        <v>255</v>
      </c>
      <c r="C2999" s="10" t="s">
        <v>260</v>
      </c>
      <c r="D2999" s="10">
        <v>0</v>
      </c>
    </row>
    <row r="3000" spans="1:4" x14ac:dyDescent="0.25">
      <c r="A3000" s="5">
        <v>2021</v>
      </c>
      <c r="B3000" s="10" t="s">
        <v>256</v>
      </c>
      <c r="C3000" s="10" t="s">
        <v>260</v>
      </c>
      <c r="D3000" s="10">
        <v>348000</v>
      </c>
    </row>
    <row r="3001" spans="1:4" x14ac:dyDescent="0.25">
      <c r="A3001" s="5">
        <v>2021</v>
      </c>
      <c r="B3001" s="10" t="s">
        <v>257</v>
      </c>
      <c r="C3001" s="10" t="s">
        <v>260</v>
      </c>
      <c r="D3001" s="10">
        <v>0</v>
      </c>
    </row>
    <row r="3002" spans="1:4" x14ac:dyDescent="0.25">
      <c r="A3002" s="5">
        <v>2021</v>
      </c>
      <c r="B3002" s="10" t="s">
        <v>258</v>
      </c>
      <c r="C3002" s="10" t="s">
        <v>260</v>
      </c>
      <c r="D3002" s="10">
        <v>480000</v>
      </c>
    </row>
    <row r="3003" spans="1:4" x14ac:dyDescent="0.25">
      <c r="A3003" s="5">
        <v>2021</v>
      </c>
      <c r="B3003" s="10" t="s">
        <v>259</v>
      </c>
      <c r="C3003" s="10" t="s">
        <v>260</v>
      </c>
      <c r="D3003" s="10">
        <v>0</v>
      </c>
    </row>
    <row r="3004" spans="1:4" x14ac:dyDescent="0.25">
      <c r="A3004" s="5">
        <v>2021</v>
      </c>
      <c r="B3004" s="10" t="s">
        <v>248</v>
      </c>
      <c r="C3004" s="10" t="s">
        <v>244</v>
      </c>
      <c r="D3004" s="10">
        <v>0</v>
      </c>
    </row>
    <row r="3005" spans="1:4" x14ac:dyDescent="0.25">
      <c r="A3005" s="5">
        <v>2021</v>
      </c>
      <c r="B3005" s="10" t="s">
        <v>249</v>
      </c>
      <c r="C3005" s="10" t="s">
        <v>244</v>
      </c>
      <c r="D3005" s="10">
        <v>0</v>
      </c>
    </row>
    <row r="3006" spans="1:4" x14ac:dyDescent="0.25">
      <c r="A3006" s="5">
        <v>2021</v>
      </c>
      <c r="B3006" s="10" t="s">
        <v>250</v>
      </c>
      <c r="C3006" s="10" t="s">
        <v>244</v>
      </c>
      <c r="D3006" s="10">
        <v>0</v>
      </c>
    </row>
    <row r="3007" spans="1:4" x14ac:dyDescent="0.25">
      <c r="A3007" s="5">
        <v>2021</v>
      </c>
      <c r="B3007" s="10" t="s">
        <v>251</v>
      </c>
      <c r="C3007" s="10" t="s">
        <v>244</v>
      </c>
      <c r="D3007" s="10">
        <v>0</v>
      </c>
    </row>
    <row r="3008" spans="1:4" x14ac:dyDescent="0.25">
      <c r="A3008" s="5">
        <v>2021</v>
      </c>
      <c r="B3008" s="10" t="s">
        <v>252</v>
      </c>
      <c r="C3008" s="10" t="s">
        <v>244</v>
      </c>
      <c r="D3008" s="10">
        <v>0</v>
      </c>
    </row>
    <row r="3009" spans="1:4" x14ac:dyDescent="0.25">
      <c r="A3009" s="5">
        <v>2021</v>
      </c>
      <c r="B3009" s="10" t="s">
        <v>253</v>
      </c>
      <c r="C3009" s="10" t="s">
        <v>244</v>
      </c>
      <c r="D3009" s="10">
        <v>0</v>
      </c>
    </row>
    <row r="3010" spans="1:4" x14ac:dyDescent="0.25">
      <c r="A3010" s="5">
        <v>2021</v>
      </c>
      <c r="B3010" s="10" t="s">
        <v>254</v>
      </c>
      <c r="C3010" s="10" t="s">
        <v>244</v>
      </c>
      <c r="D3010" s="10">
        <v>0</v>
      </c>
    </row>
    <row r="3011" spans="1:4" x14ac:dyDescent="0.25">
      <c r="A3011" s="5">
        <v>2021</v>
      </c>
      <c r="B3011" s="10" t="s">
        <v>255</v>
      </c>
      <c r="C3011" s="10" t="s">
        <v>244</v>
      </c>
      <c r="D3011" s="10">
        <v>0</v>
      </c>
    </row>
    <row r="3012" spans="1:4" x14ac:dyDescent="0.25">
      <c r="A3012" s="5">
        <v>2021</v>
      </c>
      <c r="B3012" s="10" t="s">
        <v>256</v>
      </c>
      <c r="C3012" s="10" t="s">
        <v>244</v>
      </c>
      <c r="D3012" s="10">
        <v>550000</v>
      </c>
    </row>
    <row r="3013" spans="1:4" x14ac:dyDescent="0.25">
      <c r="A3013" s="5">
        <v>2021</v>
      </c>
      <c r="B3013" s="10" t="s">
        <v>257</v>
      </c>
      <c r="C3013" s="10" t="s">
        <v>244</v>
      </c>
      <c r="D3013" s="10">
        <v>0</v>
      </c>
    </row>
    <row r="3014" spans="1:4" x14ac:dyDescent="0.25">
      <c r="A3014" s="5">
        <v>2021</v>
      </c>
      <c r="B3014" s="10" t="s">
        <v>258</v>
      </c>
      <c r="C3014" s="10" t="s">
        <v>244</v>
      </c>
      <c r="D3014" s="10">
        <v>400000</v>
      </c>
    </row>
    <row r="3015" spans="1:4" x14ac:dyDescent="0.25">
      <c r="A3015" s="5">
        <v>2021</v>
      </c>
      <c r="B3015" s="10" t="s">
        <v>259</v>
      </c>
      <c r="C3015" s="10" t="s">
        <v>244</v>
      </c>
      <c r="D3015" s="10">
        <v>0</v>
      </c>
    </row>
    <row r="3016" spans="1:4" x14ac:dyDescent="0.25">
      <c r="A3016" s="5">
        <v>2021</v>
      </c>
      <c r="B3016" s="10" t="s">
        <v>248</v>
      </c>
      <c r="C3016" s="10" t="s">
        <v>243</v>
      </c>
      <c r="D3016" s="10">
        <v>0</v>
      </c>
    </row>
    <row r="3017" spans="1:4" x14ac:dyDescent="0.25">
      <c r="A3017" s="5">
        <v>2021</v>
      </c>
      <c r="B3017" s="10" t="s">
        <v>249</v>
      </c>
      <c r="C3017" s="10" t="s">
        <v>243</v>
      </c>
      <c r="D3017" s="10">
        <v>0</v>
      </c>
    </row>
    <row r="3018" spans="1:4" x14ac:dyDescent="0.25">
      <c r="A3018" s="5">
        <v>2021</v>
      </c>
      <c r="B3018" s="10" t="s">
        <v>250</v>
      </c>
      <c r="C3018" s="10" t="s">
        <v>243</v>
      </c>
      <c r="D3018" s="10">
        <v>0</v>
      </c>
    </row>
    <row r="3019" spans="1:4" x14ac:dyDescent="0.25">
      <c r="A3019" s="5">
        <v>2021</v>
      </c>
      <c r="B3019" s="10" t="s">
        <v>251</v>
      </c>
      <c r="C3019" s="10" t="s">
        <v>243</v>
      </c>
      <c r="D3019" s="10">
        <v>0</v>
      </c>
    </row>
    <row r="3020" spans="1:4" x14ac:dyDescent="0.25">
      <c r="A3020" s="5">
        <v>2021</v>
      </c>
      <c r="B3020" s="10" t="s">
        <v>252</v>
      </c>
      <c r="C3020" s="10" t="s">
        <v>243</v>
      </c>
      <c r="D3020" s="10">
        <v>0</v>
      </c>
    </row>
    <row r="3021" spans="1:4" x14ac:dyDescent="0.25">
      <c r="A3021" s="5">
        <v>2021</v>
      </c>
      <c r="B3021" s="10" t="s">
        <v>253</v>
      </c>
      <c r="C3021" s="10" t="s">
        <v>243</v>
      </c>
      <c r="D3021" s="10">
        <v>0</v>
      </c>
    </row>
    <row r="3022" spans="1:4" x14ac:dyDescent="0.25">
      <c r="A3022" s="5">
        <v>2021</v>
      </c>
      <c r="B3022" s="10" t="s">
        <v>254</v>
      </c>
      <c r="C3022" s="10" t="s">
        <v>243</v>
      </c>
      <c r="D3022" s="10">
        <v>0</v>
      </c>
    </row>
    <row r="3023" spans="1:4" x14ac:dyDescent="0.25">
      <c r="A3023" s="5">
        <v>2021</v>
      </c>
      <c r="B3023" s="10" t="s">
        <v>255</v>
      </c>
      <c r="C3023" s="10" t="s">
        <v>243</v>
      </c>
      <c r="D3023" s="10">
        <v>0</v>
      </c>
    </row>
    <row r="3024" spans="1:4" x14ac:dyDescent="0.25">
      <c r="A3024" s="5">
        <v>2021</v>
      </c>
      <c r="B3024" s="10" t="s">
        <v>256</v>
      </c>
      <c r="C3024" s="10" t="s">
        <v>243</v>
      </c>
      <c r="D3024" s="10">
        <v>0</v>
      </c>
    </row>
    <row r="3025" spans="1:4" x14ac:dyDescent="0.25">
      <c r="A3025" s="5">
        <v>2021</v>
      </c>
      <c r="B3025" s="10" t="s">
        <v>257</v>
      </c>
      <c r="C3025" s="10" t="s">
        <v>243</v>
      </c>
      <c r="D3025" s="10">
        <v>0</v>
      </c>
    </row>
    <row r="3026" spans="1:4" x14ac:dyDescent="0.25">
      <c r="A3026" s="5">
        <v>2021</v>
      </c>
      <c r="B3026" s="10" t="s">
        <v>258</v>
      </c>
      <c r="C3026" s="10" t="s">
        <v>243</v>
      </c>
      <c r="D3026" s="10">
        <v>0</v>
      </c>
    </row>
    <row r="3027" spans="1:4" x14ac:dyDescent="0.25">
      <c r="A3027" s="5">
        <v>2021</v>
      </c>
      <c r="B3027" s="10" t="s">
        <v>259</v>
      </c>
      <c r="C3027" s="10" t="s">
        <v>243</v>
      </c>
      <c r="D3027" s="10">
        <v>0</v>
      </c>
    </row>
    <row r="3028" spans="1:4" x14ac:dyDescent="0.25">
      <c r="A3028" s="5">
        <v>2022</v>
      </c>
      <c r="B3028" s="10" t="s">
        <v>248</v>
      </c>
      <c r="C3028" s="10" t="s">
        <v>236</v>
      </c>
      <c r="D3028" s="10">
        <v>0</v>
      </c>
    </row>
    <row r="3029" spans="1:4" x14ac:dyDescent="0.25">
      <c r="A3029" s="5">
        <v>2022</v>
      </c>
      <c r="B3029" s="10" t="s">
        <v>249</v>
      </c>
      <c r="C3029" s="10" t="s">
        <v>236</v>
      </c>
      <c r="D3029" s="10">
        <v>0</v>
      </c>
    </row>
    <row r="3030" spans="1:4" x14ac:dyDescent="0.25">
      <c r="A3030" s="5">
        <v>2022</v>
      </c>
      <c r="B3030" s="10" t="s">
        <v>250</v>
      </c>
      <c r="C3030" s="10" t="s">
        <v>236</v>
      </c>
      <c r="D3030" s="10">
        <v>0</v>
      </c>
    </row>
    <row r="3031" spans="1:4" x14ac:dyDescent="0.25">
      <c r="A3031" s="5">
        <v>2022</v>
      </c>
      <c r="B3031" s="10" t="s">
        <v>251</v>
      </c>
      <c r="C3031" s="10" t="s">
        <v>236</v>
      </c>
      <c r="D3031" s="10">
        <v>0</v>
      </c>
    </row>
    <row r="3032" spans="1:4" x14ac:dyDescent="0.25">
      <c r="A3032" s="5">
        <v>2022</v>
      </c>
      <c r="B3032" s="10" t="s">
        <v>252</v>
      </c>
      <c r="C3032" s="10" t="s">
        <v>236</v>
      </c>
      <c r="D3032" s="10">
        <v>0</v>
      </c>
    </row>
    <row r="3033" spans="1:4" x14ac:dyDescent="0.25">
      <c r="A3033" s="5">
        <v>2022</v>
      </c>
      <c r="B3033" s="10" t="s">
        <v>253</v>
      </c>
      <c r="C3033" s="10" t="s">
        <v>236</v>
      </c>
      <c r="D3033" s="10">
        <v>0</v>
      </c>
    </row>
    <row r="3034" spans="1:4" x14ac:dyDescent="0.25">
      <c r="A3034" s="5">
        <v>2022</v>
      </c>
      <c r="B3034" s="10" t="s">
        <v>254</v>
      </c>
      <c r="C3034" s="10" t="s">
        <v>236</v>
      </c>
      <c r="D3034" s="10">
        <v>0</v>
      </c>
    </row>
    <row r="3035" spans="1:4" x14ac:dyDescent="0.25">
      <c r="A3035" s="5">
        <v>2022</v>
      </c>
      <c r="B3035" s="10" t="s">
        <v>255</v>
      </c>
      <c r="C3035" s="10" t="s">
        <v>236</v>
      </c>
      <c r="D3035" s="10">
        <v>0</v>
      </c>
    </row>
    <row r="3036" spans="1:4" x14ac:dyDescent="0.25">
      <c r="A3036" s="5">
        <v>2022</v>
      </c>
      <c r="B3036" s="10" t="s">
        <v>256</v>
      </c>
      <c r="C3036" s="10" t="s">
        <v>236</v>
      </c>
      <c r="D3036" s="10">
        <v>0</v>
      </c>
    </row>
    <row r="3037" spans="1:4" x14ac:dyDescent="0.25">
      <c r="A3037" s="5">
        <v>2022</v>
      </c>
      <c r="B3037" s="10" t="s">
        <v>257</v>
      </c>
      <c r="C3037" s="10" t="s">
        <v>236</v>
      </c>
      <c r="D3037" s="10">
        <v>0</v>
      </c>
    </row>
    <row r="3038" spans="1:4" x14ac:dyDescent="0.25">
      <c r="A3038" s="5">
        <v>2022</v>
      </c>
      <c r="B3038" s="10" t="s">
        <v>258</v>
      </c>
      <c r="C3038" s="10" t="s">
        <v>236</v>
      </c>
      <c r="D3038" s="10">
        <v>0</v>
      </c>
    </row>
    <row r="3039" spans="1:4" x14ac:dyDescent="0.25">
      <c r="A3039" s="5">
        <v>2022</v>
      </c>
      <c r="B3039" s="10" t="s">
        <v>259</v>
      </c>
      <c r="C3039" s="10" t="s">
        <v>236</v>
      </c>
      <c r="D3039" s="10">
        <v>0</v>
      </c>
    </row>
    <row r="3040" spans="1:4" x14ac:dyDescent="0.25">
      <c r="A3040" s="5">
        <v>2022</v>
      </c>
      <c r="B3040" s="10" t="s">
        <v>248</v>
      </c>
      <c r="C3040" s="10" t="s">
        <v>237</v>
      </c>
      <c r="D3040" s="10">
        <v>0</v>
      </c>
    </row>
    <row r="3041" spans="1:4" x14ac:dyDescent="0.25">
      <c r="A3041" s="5">
        <v>2022</v>
      </c>
      <c r="B3041" s="10" t="s">
        <v>249</v>
      </c>
      <c r="C3041" s="10" t="s">
        <v>237</v>
      </c>
      <c r="D3041" s="10">
        <v>0</v>
      </c>
    </row>
    <row r="3042" spans="1:4" x14ac:dyDescent="0.25">
      <c r="A3042" s="5">
        <v>2022</v>
      </c>
      <c r="B3042" s="10" t="s">
        <v>250</v>
      </c>
      <c r="C3042" s="10" t="s">
        <v>237</v>
      </c>
      <c r="D3042" s="10">
        <v>0</v>
      </c>
    </row>
    <row r="3043" spans="1:4" x14ac:dyDescent="0.25">
      <c r="A3043" s="5">
        <v>2022</v>
      </c>
      <c r="B3043" s="10" t="s">
        <v>251</v>
      </c>
      <c r="C3043" s="10" t="s">
        <v>237</v>
      </c>
      <c r="D3043" s="10">
        <v>0</v>
      </c>
    </row>
    <row r="3044" spans="1:4" x14ac:dyDescent="0.25">
      <c r="A3044" s="5">
        <v>2022</v>
      </c>
      <c r="B3044" s="10" t="s">
        <v>252</v>
      </c>
      <c r="C3044" s="10" t="s">
        <v>237</v>
      </c>
      <c r="D3044" s="10">
        <v>0</v>
      </c>
    </row>
    <row r="3045" spans="1:4" x14ac:dyDescent="0.25">
      <c r="A3045" s="5">
        <v>2022</v>
      </c>
      <c r="B3045" s="10" t="s">
        <v>253</v>
      </c>
      <c r="C3045" s="10" t="s">
        <v>237</v>
      </c>
      <c r="D3045" s="10">
        <v>0</v>
      </c>
    </row>
    <row r="3046" spans="1:4" x14ac:dyDescent="0.25">
      <c r="A3046" s="5">
        <v>2022</v>
      </c>
      <c r="B3046" s="10" t="s">
        <v>254</v>
      </c>
      <c r="C3046" s="10" t="s">
        <v>237</v>
      </c>
      <c r="D3046" s="10">
        <v>0</v>
      </c>
    </row>
    <row r="3047" spans="1:4" x14ac:dyDescent="0.25">
      <c r="A3047" s="5">
        <v>2022</v>
      </c>
      <c r="B3047" s="10" t="s">
        <v>255</v>
      </c>
      <c r="C3047" s="10" t="s">
        <v>237</v>
      </c>
      <c r="D3047" s="10">
        <v>0</v>
      </c>
    </row>
    <row r="3048" spans="1:4" x14ac:dyDescent="0.25">
      <c r="A3048" s="5">
        <v>2022</v>
      </c>
      <c r="B3048" s="10" t="s">
        <v>256</v>
      </c>
      <c r="C3048" s="10" t="s">
        <v>237</v>
      </c>
      <c r="D3048" s="10">
        <v>0</v>
      </c>
    </row>
    <row r="3049" spans="1:4" x14ac:dyDescent="0.25">
      <c r="A3049" s="5">
        <v>2022</v>
      </c>
      <c r="B3049" s="10" t="s">
        <v>257</v>
      </c>
      <c r="C3049" s="10" t="s">
        <v>237</v>
      </c>
      <c r="D3049" s="10">
        <v>0</v>
      </c>
    </row>
    <row r="3050" spans="1:4" x14ac:dyDescent="0.25">
      <c r="A3050" s="5">
        <v>2022</v>
      </c>
      <c r="B3050" s="10" t="s">
        <v>258</v>
      </c>
      <c r="C3050" s="10" t="s">
        <v>237</v>
      </c>
      <c r="D3050" s="10">
        <v>0</v>
      </c>
    </row>
    <row r="3051" spans="1:4" x14ac:dyDescent="0.25">
      <c r="A3051" s="5">
        <v>2022</v>
      </c>
      <c r="B3051" s="10" t="s">
        <v>259</v>
      </c>
      <c r="C3051" s="10" t="s">
        <v>237</v>
      </c>
      <c r="D3051" s="10">
        <v>0</v>
      </c>
    </row>
    <row r="3052" spans="1:4" x14ac:dyDescent="0.25">
      <c r="A3052" s="5">
        <v>2022</v>
      </c>
      <c r="B3052" s="10" t="s">
        <v>248</v>
      </c>
      <c r="C3052" s="10" t="s">
        <v>238</v>
      </c>
      <c r="D3052" s="10">
        <v>0</v>
      </c>
    </row>
    <row r="3053" spans="1:4" x14ac:dyDescent="0.25">
      <c r="A3053" s="5">
        <v>2022</v>
      </c>
      <c r="B3053" s="10" t="s">
        <v>249</v>
      </c>
      <c r="C3053" s="10" t="s">
        <v>238</v>
      </c>
      <c r="D3053" s="10">
        <v>0</v>
      </c>
    </row>
    <row r="3054" spans="1:4" x14ac:dyDescent="0.25">
      <c r="A3054" s="5">
        <v>2022</v>
      </c>
      <c r="B3054" s="10" t="s">
        <v>250</v>
      </c>
      <c r="C3054" s="10" t="s">
        <v>238</v>
      </c>
      <c r="D3054" s="10">
        <v>0</v>
      </c>
    </row>
    <row r="3055" spans="1:4" x14ac:dyDescent="0.25">
      <c r="A3055" s="5">
        <v>2022</v>
      </c>
      <c r="B3055" s="10" t="s">
        <v>251</v>
      </c>
      <c r="C3055" s="10" t="s">
        <v>238</v>
      </c>
      <c r="D3055" s="10">
        <v>0</v>
      </c>
    </row>
    <row r="3056" spans="1:4" x14ac:dyDescent="0.25">
      <c r="A3056" s="5">
        <v>2022</v>
      </c>
      <c r="B3056" s="10" t="s">
        <v>252</v>
      </c>
      <c r="C3056" s="10" t="s">
        <v>238</v>
      </c>
      <c r="D3056" s="10">
        <v>0</v>
      </c>
    </row>
    <row r="3057" spans="1:4" x14ac:dyDescent="0.25">
      <c r="A3057" s="5">
        <v>2022</v>
      </c>
      <c r="B3057" s="10" t="s">
        <v>253</v>
      </c>
      <c r="C3057" s="10" t="s">
        <v>238</v>
      </c>
      <c r="D3057" s="10">
        <v>0</v>
      </c>
    </row>
    <row r="3058" spans="1:4" x14ac:dyDescent="0.25">
      <c r="A3058" s="5">
        <v>2022</v>
      </c>
      <c r="B3058" s="10" t="s">
        <v>254</v>
      </c>
      <c r="C3058" s="10" t="s">
        <v>238</v>
      </c>
      <c r="D3058" s="10">
        <v>0</v>
      </c>
    </row>
    <row r="3059" spans="1:4" x14ac:dyDescent="0.25">
      <c r="A3059" s="5">
        <v>2022</v>
      </c>
      <c r="B3059" s="10" t="s">
        <v>255</v>
      </c>
      <c r="C3059" s="10" t="s">
        <v>238</v>
      </c>
      <c r="D3059" s="10">
        <v>0</v>
      </c>
    </row>
    <row r="3060" spans="1:4" x14ac:dyDescent="0.25">
      <c r="A3060" s="5">
        <v>2022</v>
      </c>
      <c r="B3060" s="10" t="s">
        <v>256</v>
      </c>
      <c r="C3060" s="10" t="s">
        <v>238</v>
      </c>
      <c r="D3060" s="10">
        <v>0</v>
      </c>
    </row>
    <row r="3061" spans="1:4" x14ac:dyDescent="0.25">
      <c r="A3061" s="5">
        <v>2022</v>
      </c>
      <c r="B3061" s="10" t="s">
        <v>257</v>
      </c>
      <c r="C3061" s="10" t="s">
        <v>238</v>
      </c>
      <c r="D3061" s="10">
        <v>0</v>
      </c>
    </row>
    <row r="3062" spans="1:4" x14ac:dyDescent="0.25">
      <c r="A3062" s="5">
        <v>2022</v>
      </c>
      <c r="B3062" s="10" t="s">
        <v>258</v>
      </c>
      <c r="C3062" s="10" t="s">
        <v>238</v>
      </c>
      <c r="D3062" s="10">
        <v>0</v>
      </c>
    </row>
    <row r="3063" spans="1:4" x14ac:dyDescent="0.25">
      <c r="A3063" s="5">
        <v>2022</v>
      </c>
      <c r="B3063" s="10" t="s">
        <v>259</v>
      </c>
      <c r="C3063" s="10" t="s">
        <v>238</v>
      </c>
      <c r="D3063" s="10">
        <v>0</v>
      </c>
    </row>
    <row r="3064" spans="1:4" x14ac:dyDescent="0.25">
      <c r="A3064" s="5">
        <v>2022</v>
      </c>
      <c r="B3064" s="10" t="s">
        <v>248</v>
      </c>
      <c r="C3064" s="10" t="s">
        <v>239</v>
      </c>
      <c r="D3064" s="10">
        <v>0</v>
      </c>
    </row>
    <row r="3065" spans="1:4" x14ac:dyDescent="0.25">
      <c r="A3065" s="5">
        <v>2022</v>
      </c>
      <c r="B3065" s="10" t="s">
        <v>249</v>
      </c>
      <c r="C3065" s="10" t="s">
        <v>239</v>
      </c>
      <c r="D3065" s="10">
        <v>0</v>
      </c>
    </row>
    <row r="3066" spans="1:4" x14ac:dyDescent="0.25">
      <c r="A3066" s="5">
        <v>2022</v>
      </c>
      <c r="B3066" s="10" t="s">
        <v>250</v>
      </c>
      <c r="C3066" s="10" t="s">
        <v>239</v>
      </c>
      <c r="D3066" s="10">
        <v>0</v>
      </c>
    </row>
    <row r="3067" spans="1:4" x14ac:dyDescent="0.25">
      <c r="A3067" s="5">
        <v>2022</v>
      </c>
      <c r="B3067" s="10" t="s">
        <v>251</v>
      </c>
      <c r="C3067" s="10" t="s">
        <v>239</v>
      </c>
      <c r="D3067" s="10">
        <v>0</v>
      </c>
    </row>
    <row r="3068" spans="1:4" x14ac:dyDescent="0.25">
      <c r="A3068" s="5">
        <v>2022</v>
      </c>
      <c r="B3068" s="10" t="s">
        <v>252</v>
      </c>
      <c r="C3068" s="10" t="s">
        <v>239</v>
      </c>
      <c r="D3068" s="10">
        <v>0</v>
      </c>
    </row>
    <row r="3069" spans="1:4" x14ac:dyDescent="0.25">
      <c r="A3069" s="5">
        <v>2022</v>
      </c>
      <c r="B3069" s="10" t="s">
        <v>253</v>
      </c>
      <c r="C3069" s="10" t="s">
        <v>239</v>
      </c>
      <c r="D3069" s="10">
        <v>0</v>
      </c>
    </row>
    <row r="3070" spans="1:4" x14ac:dyDescent="0.25">
      <c r="A3070" s="5">
        <v>2022</v>
      </c>
      <c r="B3070" s="10" t="s">
        <v>254</v>
      </c>
      <c r="C3070" s="10" t="s">
        <v>239</v>
      </c>
      <c r="D3070" s="10">
        <v>0</v>
      </c>
    </row>
    <row r="3071" spans="1:4" x14ac:dyDescent="0.25">
      <c r="A3071" s="5">
        <v>2022</v>
      </c>
      <c r="B3071" s="10" t="s">
        <v>255</v>
      </c>
      <c r="C3071" s="10" t="s">
        <v>239</v>
      </c>
      <c r="D3071" s="10">
        <v>0</v>
      </c>
    </row>
    <row r="3072" spans="1:4" x14ac:dyDescent="0.25">
      <c r="A3072" s="5">
        <v>2022</v>
      </c>
      <c r="B3072" s="10" t="s">
        <v>256</v>
      </c>
      <c r="C3072" s="10" t="s">
        <v>239</v>
      </c>
      <c r="D3072" s="10">
        <v>0</v>
      </c>
    </row>
    <row r="3073" spans="1:4" x14ac:dyDescent="0.25">
      <c r="A3073" s="5">
        <v>2022</v>
      </c>
      <c r="B3073" s="10" t="s">
        <v>257</v>
      </c>
      <c r="C3073" s="10" t="s">
        <v>239</v>
      </c>
      <c r="D3073" s="10">
        <v>0</v>
      </c>
    </row>
    <row r="3074" spans="1:4" x14ac:dyDescent="0.25">
      <c r="A3074" s="5">
        <v>2022</v>
      </c>
      <c r="B3074" s="10" t="s">
        <v>258</v>
      </c>
      <c r="C3074" s="10" t="s">
        <v>239</v>
      </c>
      <c r="D3074" s="10">
        <v>0</v>
      </c>
    </row>
    <row r="3075" spans="1:4" x14ac:dyDescent="0.25">
      <c r="A3075" s="5">
        <v>2022</v>
      </c>
      <c r="B3075" s="10" t="s">
        <v>259</v>
      </c>
      <c r="C3075" s="10" t="s">
        <v>239</v>
      </c>
      <c r="D3075" s="10">
        <v>0</v>
      </c>
    </row>
    <row r="3076" spans="1:4" x14ac:dyDescent="0.25">
      <c r="A3076" s="5">
        <v>2022</v>
      </c>
      <c r="B3076" s="10" t="s">
        <v>248</v>
      </c>
      <c r="C3076" s="10" t="s">
        <v>240</v>
      </c>
      <c r="D3076" s="10">
        <v>0</v>
      </c>
    </row>
    <row r="3077" spans="1:4" x14ac:dyDescent="0.25">
      <c r="A3077" s="5">
        <v>2022</v>
      </c>
      <c r="B3077" s="10" t="s">
        <v>249</v>
      </c>
      <c r="C3077" s="10" t="s">
        <v>240</v>
      </c>
      <c r="D3077" s="10">
        <v>0</v>
      </c>
    </row>
    <row r="3078" spans="1:4" x14ac:dyDescent="0.25">
      <c r="A3078" s="5">
        <v>2022</v>
      </c>
      <c r="B3078" s="10" t="s">
        <v>250</v>
      </c>
      <c r="C3078" s="10" t="s">
        <v>240</v>
      </c>
      <c r="D3078" s="10">
        <v>0</v>
      </c>
    </row>
    <row r="3079" spans="1:4" x14ac:dyDescent="0.25">
      <c r="A3079" s="5">
        <v>2022</v>
      </c>
      <c r="B3079" s="10" t="s">
        <v>251</v>
      </c>
      <c r="C3079" s="10" t="s">
        <v>240</v>
      </c>
      <c r="D3079" s="10">
        <v>0</v>
      </c>
    </row>
    <row r="3080" spans="1:4" x14ac:dyDescent="0.25">
      <c r="A3080" s="5">
        <v>2022</v>
      </c>
      <c r="B3080" s="10" t="s">
        <v>252</v>
      </c>
      <c r="C3080" s="10" t="s">
        <v>240</v>
      </c>
      <c r="D3080" s="10">
        <v>0</v>
      </c>
    </row>
    <row r="3081" spans="1:4" x14ac:dyDescent="0.25">
      <c r="A3081" s="5">
        <v>2022</v>
      </c>
      <c r="B3081" s="10" t="s">
        <v>253</v>
      </c>
      <c r="C3081" s="10" t="s">
        <v>240</v>
      </c>
      <c r="D3081" s="10">
        <v>0</v>
      </c>
    </row>
    <row r="3082" spans="1:4" x14ac:dyDescent="0.25">
      <c r="A3082" s="5">
        <v>2022</v>
      </c>
      <c r="B3082" s="10" t="s">
        <v>254</v>
      </c>
      <c r="C3082" s="10" t="s">
        <v>240</v>
      </c>
      <c r="D3082" s="10">
        <v>0</v>
      </c>
    </row>
    <row r="3083" spans="1:4" x14ac:dyDescent="0.25">
      <c r="A3083" s="5">
        <v>2022</v>
      </c>
      <c r="B3083" s="10" t="s">
        <v>255</v>
      </c>
      <c r="C3083" s="10" t="s">
        <v>240</v>
      </c>
      <c r="D3083" s="10">
        <v>0</v>
      </c>
    </row>
    <row r="3084" spans="1:4" x14ac:dyDescent="0.25">
      <c r="A3084" s="5">
        <v>2022</v>
      </c>
      <c r="B3084" s="10" t="s">
        <v>256</v>
      </c>
      <c r="C3084" s="10" t="s">
        <v>240</v>
      </c>
      <c r="D3084" s="10">
        <v>0</v>
      </c>
    </row>
    <row r="3085" spans="1:4" x14ac:dyDescent="0.25">
      <c r="A3085" s="5">
        <v>2022</v>
      </c>
      <c r="B3085" s="10" t="s">
        <v>257</v>
      </c>
      <c r="C3085" s="10" t="s">
        <v>240</v>
      </c>
      <c r="D3085" s="10">
        <v>0</v>
      </c>
    </row>
    <row r="3086" spans="1:4" x14ac:dyDescent="0.25">
      <c r="A3086" s="5">
        <v>2022</v>
      </c>
      <c r="B3086" s="10" t="s">
        <v>258</v>
      </c>
      <c r="C3086" s="10" t="s">
        <v>240</v>
      </c>
      <c r="D3086" s="10">
        <v>0</v>
      </c>
    </row>
    <row r="3087" spans="1:4" x14ac:dyDescent="0.25">
      <c r="A3087" s="5">
        <v>2022</v>
      </c>
      <c r="B3087" s="10" t="s">
        <v>259</v>
      </c>
      <c r="C3087" s="10" t="s">
        <v>240</v>
      </c>
      <c r="D3087" s="10">
        <v>0</v>
      </c>
    </row>
    <row r="3088" spans="1:4" x14ac:dyDescent="0.25">
      <c r="A3088" s="5">
        <v>2022</v>
      </c>
      <c r="B3088" s="10" t="s">
        <v>248</v>
      </c>
      <c r="C3088" s="10" t="s">
        <v>241</v>
      </c>
      <c r="D3088" s="10">
        <v>0</v>
      </c>
    </row>
    <row r="3089" spans="1:4" x14ac:dyDescent="0.25">
      <c r="A3089" s="5">
        <v>2022</v>
      </c>
      <c r="B3089" s="10" t="s">
        <v>249</v>
      </c>
      <c r="C3089" s="10" t="s">
        <v>241</v>
      </c>
      <c r="D3089" s="10">
        <v>0</v>
      </c>
    </row>
    <row r="3090" spans="1:4" x14ac:dyDescent="0.25">
      <c r="A3090" s="5">
        <v>2022</v>
      </c>
      <c r="B3090" s="10" t="s">
        <v>250</v>
      </c>
      <c r="C3090" s="10" t="s">
        <v>241</v>
      </c>
      <c r="D3090" s="10">
        <v>0</v>
      </c>
    </row>
    <row r="3091" spans="1:4" x14ac:dyDescent="0.25">
      <c r="A3091" s="5">
        <v>2022</v>
      </c>
      <c r="B3091" s="10" t="s">
        <v>251</v>
      </c>
      <c r="C3091" s="10" t="s">
        <v>241</v>
      </c>
      <c r="D3091" s="10">
        <v>0</v>
      </c>
    </row>
    <row r="3092" spans="1:4" x14ac:dyDescent="0.25">
      <c r="A3092" s="5">
        <v>2022</v>
      </c>
      <c r="B3092" s="10" t="s">
        <v>252</v>
      </c>
      <c r="C3092" s="10" t="s">
        <v>241</v>
      </c>
      <c r="D3092" s="10">
        <v>0</v>
      </c>
    </row>
    <row r="3093" spans="1:4" x14ac:dyDescent="0.25">
      <c r="A3093" s="5">
        <v>2022</v>
      </c>
      <c r="B3093" s="10" t="s">
        <v>253</v>
      </c>
      <c r="C3093" s="10" t="s">
        <v>241</v>
      </c>
      <c r="D3093" s="10">
        <v>0</v>
      </c>
    </row>
    <row r="3094" spans="1:4" x14ac:dyDescent="0.25">
      <c r="A3094" s="5">
        <v>2022</v>
      </c>
      <c r="B3094" s="10" t="s">
        <v>254</v>
      </c>
      <c r="C3094" s="10" t="s">
        <v>241</v>
      </c>
      <c r="D3094" s="10">
        <v>0</v>
      </c>
    </row>
    <row r="3095" spans="1:4" x14ac:dyDescent="0.25">
      <c r="A3095" s="5">
        <v>2022</v>
      </c>
      <c r="B3095" s="10" t="s">
        <v>255</v>
      </c>
      <c r="C3095" s="10" t="s">
        <v>241</v>
      </c>
      <c r="D3095" s="10">
        <v>0</v>
      </c>
    </row>
    <row r="3096" spans="1:4" x14ac:dyDescent="0.25">
      <c r="A3096" s="5">
        <v>2022</v>
      </c>
      <c r="B3096" s="10" t="s">
        <v>256</v>
      </c>
      <c r="C3096" s="10" t="s">
        <v>241</v>
      </c>
      <c r="D3096" s="10">
        <v>0</v>
      </c>
    </row>
    <row r="3097" spans="1:4" x14ac:dyDescent="0.25">
      <c r="A3097" s="5">
        <v>2022</v>
      </c>
      <c r="B3097" s="10" t="s">
        <v>257</v>
      </c>
      <c r="C3097" s="10" t="s">
        <v>241</v>
      </c>
      <c r="D3097" s="10">
        <v>0</v>
      </c>
    </row>
    <row r="3098" spans="1:4" x14ac:dyDescent="0.25">
      <c r="A3098" s="5">
        <v>2022</v>
      </c>
      <c r="B3098" s="10" t="s">
        <v>258</v>
      </c>
      <c r="C3098" s="10" t="s">
        <v>241</v>
      </c>
      <c r="D3098" s="10">
        <v>0</v>
      </c>
    </row>
    <row r="3099" spans="1:4" x14ac:dyDescent="0.25">
      <c r="A3099" s="5">
        <v>2022</v>
      </c>
      <c r="B3099" s="10" t="s">
        <v>259</v>
      </c>
      <c r="C3099" s="10" t="s">
        <v>241</v>
      </c>
      <c r="D3099" s="10">
        <v>0</v>
      </c>
    </row>
    <row r="3100" spans="1:4" x14ac:dyDescent="0.25">
      <c r="A3100" s="5">
        <v>2022</v>
      </c>
      <c r="B3100" s="10" t="s">
        <v>248</v>
      </c>
      <c r="C3100" s="10" t="s">
        <v>260</v>
      </c>
      <c r="D3100" s="10">
        <v>0</v>
      </c>
    </row>
    <row r="3101" spans="1:4" x14ac:dyDescent="0.25">
      <c r="A3101" s="5">
        <v>2022</v>
      </c>
      <c r="B3101" s="10" t="s">
        <v>249</v>
      </c>
      <c r="C3101" s="10" t="s">
        <v>260</v>
      </c>
      <c r="D3101" s="10">
        <v>0</v>
      </c>
    </row>
    <row r="3102" spans="1:4" x14ac:dyDescent="0.25">
      <c r="A3102" s="5">
        <v>2022</v>
      </c>
      <c r="B3102" s="10" t="s">
        <v>250</v>
      </c>
      <c r="C3102" s="10" t="s">
        <v>260</v>
      </c>
      <c r="D3102" s="10">
        <v>0</v>
      </c>
    </row>
    <row r="3103" spans="1:4" x14ac:dyDescent="0.25">
      <c r="A3103" s="5">
        <v>2022</v>
      </c>
      <c r="B3103" s="10" t="s">
        <v>251</v>
      </c>
      <c r="C3103" s="10" t="s">
        <v>260</v>
      </c>
      <c r="D3103" s="10">
        <v>280000</v>
      </c>
    </row>
    <row r="3104" spans="1:4" x14ac:dyDescent="0.25">
      <c r="A3104" s="5">
        <v>2022</v>
      </c>
      <c r="B3104" s="10" t="s">
        <v>252</v>
      </c>
      <c r="C3104" s="10" t="s">
        <v>260</v>
      </c>
      <c r="D3104" s="10">
        <v>0</v>
      </c>
    </row>
    <row r="3105" spans="1:4" x14ac:dyDescent="0.25">
      <c r="A3105" s="5">
        <v>2022</v>
      </c>
      <c r="B3105" s="10" t="s">
        <v>253</v>
      </c>
      <c r="C3105" s="10" t="s">
        <v>260</v>
      </c>
      <c r="D3105" s="10">
        <v>0</v>
      </c>
    </row>
    <row r="3106" spans="1:4" x14ac:dyDescent="0.25">
      <c r="A3106" s="5">
        <v>2022</v>
      </c>
      <c r="B3106" s="10" t="s">
        <v>254</v>
      </c>
      <c r="C3106" s="10" t="s">
        <v>260</v>
      </c>
      <c r="D3106" s="10">
        <v>0</v>
      </c>
    </row>
    <row r="3107" spans="1:4" x14ac:dyDescent="0.25">
      <c r="A3107" s="5">
        <v>2022</v>
      </c>
      <c r="B3107" s="10" t="s">
        <v>255</v>
      </c>
      <c r="C3107" s="10" t="s">
        <v>260</v>
      </c>
      <c r="D3107" s="10">
        <v>0</v>
      </c>
    </row>
    <row r="3108" spans="1:4" x14ac:dyDescent="0.25">
      <c r="A3108" s="5">
        <v>2022</v>
      </c>
      <c r="B3108" s="10" t="s">
        <v>256</v>
      </c>
      <c r="C3108" s="10" t="s">
        <v>260</v>
      </c>
      <c r="D3108" s="10">
        <v>0</v>
      </c>
    </row>
    <row r="3109" spans="1:4" x14ac:dyDescent="0.25">
      <c r="A3109" s="5">
        <v>2022</v>
      </c>
      <c r="B3109" s="10" t="s">
        <v>257</v>
      </c>
      <c r="C3109" s="10" t="s">
        <v>260</v>
      </c>
      <c r="D3109" s="10">
        <v>148000</v>
      </c>
    </row>
    <row r="3110" spans="1:4" x14ac:dyDescent="0.25">
      <c r="A3110" s="5">
        <v>2022</v>
      </c>
      <c r="B3110" s="10" t="s">
        <v>258</v>
      </c>
      <c r="C3110" s="10" t="s">
        <v>260</v>
      </c>
      <c r="D3110" s="10">
        <v>0</v>
      </c>
    </row>
    <row r="3111" spans="1:4" x14ac:dyDescent="0.25">
      <c r="A3111" s="5">
        <v>2022</v>
      </c>
      <c r="B3111" s="10" t="s">
        <v>259</v>
      </c>
      <c r="C3111" s="10" t="s">
        <v>260</v>
      </c>
      <c r="D3111" s="10">
        <v>0</v>
      </c>
    </row>
    <row r="3112" spans="1:4" x14ac:dyDescent="0.25">
      <c r="A3112" s="5">
        <v>2022</v>
      </c>
      <c r="B3112" s="10" t="s">
        <v>248</v>
      </c>
      <c r="C3112" s="10" t="s">
        <v>244</v>
      </c>
      <c r="D3112" s="10">
        <v>160000</v>
      </c>
    </row>
    <row r="3113" spans="1:4" x14ac:dyDescent="0.25">
      <c r="A3113" s="5">
        <v>2022</v>
      </c>
      <c r="B3113" s="10" t="s">
        <v>249</v>
      </c>
      <c r="C3113" s="10" t="s">
        <v>244</v>
      </c>
      <c r="D3113" s="10">
        <v>100000</v>
      </c>
    </row>
    <row r="3114" spans="1:4" x14ac:dyDescent="0.25">
      <c r="A3114" s="5">
        <v>2022</v>
      </c>
      <c r="B3114" s="10" t="s">
        <v>250</v>
      </c>
      <c r="C3114" s="10" t="s">
        <v>244</v>
      </c>
      <c r="D3114" s="10">
        <v>410000</v>
      </c>
    </row>
    <row r="3115" spans="1:4" x14ac:dyDescent="0.25">
      <c r="A3115" s="5">
        <v>2022</v>
      </c>
      <c r="B3115" s="10" t="s">
        <v>251</v>
      </c>
      <c r="C3115" s="10" t="s">
        <v>244</v>
      </c>
      <c r="D3115" s="10">
        <v>500000</v>
      </c>
    </row>
    <row r="3116" spans="1:4" x14ac:dyDescent="0.25">
      <c r="A3116" s="5">
        <v>2022</v>
      </c>
      <c r="B3116" s="10" t="s">
        <v>252</v>
      </c>
      <c r="C3116" s="10" t="s">
        <v>244</v>
      </c>
      <c r="D3116" s="10">
        <v>0</v>
      </c>
    </row>
    <row r="3117" spans="1:4" x14ac:dyDescent="0.25">
      <c r="A3117" s="5">
        <v>2022</v>
      </c>
      <c r="B3117" s="10" t="s">
        <v>253</v>
      </c>
      <c r="C3117" s="10" t="s">
        <v>244</v>
      </c>
      <c r="D3117" s="10">
        <v>100000</v>
      </c>
    </row>
    <row r="3118" spans="1:4" x14ac:dyDescent="0.25">
      <c r="A3118" s="5">
        <v>2022</v>
      </c>
      <c r="B3118" s="10" t="s">
        <v>254</v>
      </c>
      <c r="C3118" s="10" t="s">
        <v>244</v>
      </c>
      <c r="D3118" s="10">
        <v>0</v>
      </c>
    </row>
    <row r="3119" spans="1:4" x14ac:dyDescent="0.25">
      <c r="A3119" s="5">
        <v>2022</v>
      </c>
      <c r="B3119" s="10" t="s">
        <v>255</v>
      </c>
      <c r="C3119" s="10" t="s">
        <v>244</v>
      </c>
      <c r="D3119" s="10">
        <v>100000</v>
      </c>
    </row>
    <row r="3120" spans="1:4" x14ac:dyDescent="0.25">
      <c r="A3120" s="5">
        <v>2022</v>
      </c>
      <c r="B3120" s="10" t="s">
        <v>256</v>
      </c>
      <c r="C3120" s="10" t="s">
        <v>244</v>
      </c>
      <c r="D3120" s="10">
        <v>560000</v>
      </c>
    </row>
    <row r="3121" spans="1:4" x14ac:dyDescent="0.25">
      <c r="A3121" s="5">
        <v>2022</v>
      </c>
      <c r="B3121" s="10" t="s">
        <v>257</v>
      </c>
      <c r="C3121" s="10" t="s">
        <v>244</v>
      </c>
      <c r="D3121" s="10">
        <v>300000</v>
      </c>
    </row>
    <row r="3122" spans="1:4" x14ac:dyDescent="0.25">
      <c r="A3122" s="5">
        <v>2022</v>
      </c>
      <c r="B3122" s="10" t="s">
        <v>258</v>
      </c>
      <c r="C3122" s="10" t="s">
        <v>244</v>
      </c>
      <c r="D3122" s="10">
        <v>100000</v>
      </c>
    </row>
    <row r="3123" spans="1:4" x14ac:dyDescent="0.25">
      <c r="A3123" s="5">
        <v>2022</v>
      </c>
      <c r="B3123" s="10" t="s">
        <v>259</v>
      </c>
      <c r="C3123" s="10" t="s">
        <v>244</v>
      </c>
      <c r="D3123" s="10">
        <v>0</v>
      </c>
    </row>
    <row r="3124" spans="1:4" x14ac:dyDescent="0.25">
      <c r="A3124" s="5">
        <v>2022</v>
      </c>
      <c r="B3124" s="10" t="s">
        <v>248</v>
      </c>
      <c r="C3124" s="10" t="s">
        <v>243</v>
      </c>
      <c r="D3124" s="10">
        <v>0</v>
      </c>
    </row>
    <row r="3125" spans="1:4" x14ac:dyDescent="0.25">
      <c r="A3125" s="5">
        <v>2022</v>
      </c>
      <c r="B3125" s="10" t="s">
        <v>249</v>
      </c>
      <c r="C3125" s="10" t="s">
        <v>243</v>
      </c>
      <c r="D3125" s="10">
        <v>0</v>
      </c>
    </row>
    <row r="3126" spans="1:4" x14ac:dyDescent="0.25">
      <c r="A3126" s="5">
        <v>2022</v>
      </c>
      <c r="B3126" s="10" t="s">
        <v>250</v>
      </c>
      <c r="C3126" s="10" t="s">
        <v>243</v>
      </c>
      <c r="D3126" s="10">
        <v>0</v>
      </c>
    </row>
    <row r="3127" spans="1:4" x14ac:dyDescent="0.25">
      <c r="A3127" s="5">
        <v>2022</v>
      </c>
      <c r="B3127" s="10" t="s">
        <v>251</v>
      </c>
      <c r="C3127" s="10" t="s">
        <v>243</v>
      </c>
      <c r="D3127" s="10">
        <v>0</v>
      </c>
    </row>
    <row r="3128" spans="1:4" x14ac:dyDescent="0.25">
      <c r="A3128" s="5">
        <v>2022</v>
      </c>
      <c r="B3128" s="10" t="s">
        <v>252</v>
      </c>
      <c r="C3128" s="10" t="s">
        <v>243</v>
      </c>
      <c r="D3128" s="10">
        <v>0</v>
      </c>
    </row>
    <row r="3129" spans="1:4" x14ac:dyDescent="0.25">
      <c r="A3129" s="5">
        <v>2022</v>
      </c>
      <c r="B3129" s="10" t="s">
        <v>253</v>
      </c>
      <c r="C3129" s="10" t="s">
        <v>243</v>
      </c>
      <c r="D3129" s="10">
        <v>0</v>
      </c>
    </row>
    <row r="3130" spans="1:4" x14ac:dyDescent="0.25">
      <c r="A3130" s="5">
        <v>2022</v>
      </c>
      <c r="B3130" s="10" t="s">
        <v>254</v>
      </c>
      <c r="C3130" s="10" t="s">
        <v>243</v>
      </c>
      <c r="D3130" s="10">
        <v>0</v>
      </c>
    </row>
    <row r="3131" spans="1:4" x14ac:dyDescent="0.25">
      <c r="A3131" s="5">
        <v>2022</v>
      </c>
      <c r="B3131" s="10" t="s">
        <v>255</v>
      </c>
      <c r="C3131" s="10" t="s">
        <v>243</v>
      </c>
      <c r="D3131" s="10">
        <v>0</v>
      </c>
    </row>
    <row r="3132" spans="1:4" x14ac:dyDescent="0.25">
      <c r="A3132" s="5">
        <v>2022</v>
      </c>
      <c r="B3132" s="10" t="s">
        <v>256</v>
      </c>
      <c r="C3132" s="10" t="s">
        <v>243</v>
      </c>
      <c r="D3132" s="10">
        <v>0</v>
      </c>
    </row>
    <row r="3133" spans="1:4" x14ac:dyDescent="0.25">
      <c r="A3133" s="5">
        <v>2022</v>
      </c>
      <c r="B3133" s="10" t="s">
        <v>257</v>
      </c>
      <c r="C3133" s="10" t="s">
        <v>243</v>
      </c>
      <c r="D3133" s="10">
        <v>0</v>
      </c>
    </row>
    <row r="3134" spans="1:4" x14ac:dyDescent="0.25">
      <c r="A3134" s="5">
        <v>2022</v>
      </c>
      <c r="B3134" s="10" t="s">
        <v>258</v>
      </c>
      <c r="C3134" s="10" t="s">
        <v>243</v>
      </c>
      <c r="D3134" s="10">
        <v>0</v>
      </c>
    </row>
    <row r="3135" spans="1:4" x14ac:dyDescent="0.25">
      <c r="A3135" s="5">
        <v>2022</v>
      </c>
      <c r="B3135" s="10" t="s">
        <v>259</v>
      </c>
      <c r="C3135" s="10" t="s">
        <v>243</v>
      </c>
      <c r="D3135" s="10">
        <v>0</v>
      </c>
    </row>
    <row r="3136" spans="1:4" x14ac:dyDescent="0.25">
      <c r="A3136" s="5">
        <v>2023</v>
      </c>
      <c r="B3136" s="10" t="s">
        <v>248</v>
      </c>
      <c r="C3136" s="10" t="s">
        <v>236</v>
      </c>
      <c r="D3136" s="10">
        <v>0</v>
      </c>
    </row>
    <row r="3137" spans="1:4" x14ac:dyDescent="0.25">
      <c r="A3137" s="5">
        <v>2023</v>
      </c>
      <c r="B3137" s="10" t="s">
        <v>249</v>
      </c>
      <c r="C3137" s="10" t="s">
        <v>236</v>
      </c>
      <c r="D3137" s="10">
        <v>0</v>
      </c>
    </row>
    <row r="3138" spans="1:4" x14ac:dyDescent="0.25">
      <c r="A3138" s="5">
        <v>2023</v>
      </c>
      <c r="B3138" s="10" t="s">
        <v>250</v>
      </c>
      <c r="C3138" s="10" t="s">
        <v>236</v>
      </c>
      <c r="D3138" s="10">
        <v>0</v>
      </c>
    </row>
    <row r="3139" spans="1:4" x14ac:dyDescent="0.25">
      <c r="A3139" s="5">
        <v>2023</v>
      </c>
      <c r="B3139" s="10" t="s">
        <v>251</v>
      </c>
      <c r="C3139" s="10" t="s">
        <v>236</v>
      </c>
      <c r="D3139" s="10">
        <v>0</v>
      </c>
    </row>
    <row r="3140" spans="1:4" x14ac:dyDescent="0.25">
      <c r="A3140" s="5">
        <v>2023</v>
      </c>
      <c r="B3140" s="10" t="s">
        <v>252</v>
      </c>
      <c r="C3140" s="10" t="s">
        <v>236</v>
      </c>
      <c r="D3140" s="10">
        <v>0</v>
      </c>
    </row>
    <row r="3141" spans="1:4" x14ac:dyDescent="0.25">
      <c r="A3141" s="5">
        <v>2023</v>
      </c>
      <c r="B3141" s="10" t="s">
        <v>253</v>
      </c>
      <c r="C3141" s="10" t="s">
        <v>236</v>
      </c>
      <c r="D3141" s="10">
        <v>0</v>
      </c>
    </row>
    <row r="3142" spans="1:4" x14ac:dyDescent="0.25">
      <c r="A3142" s="5">
        <v>2023</v>
      </c>
      <c r="B3142" s="10" t="s">
        <v>254</v>
      </c>
      <c r="C3142" s="10" t="s">
        <v>236</v>
      </c>
      <c r="D3142" s="10">
        <v>0</v>
      </c>
    </row>
    <row r="3143" spans="1:4" x14ac:dyDescent="0.25">
      <c r="A3143" s="5">
        <v>2023</v>
      </c>
      <c r="B3143" s="10" t="s">
        <v>255</v>
      </c>
      <c r="C3143" s="10" t="s">
        <v>236</v>
      </c>
      <c r="D3143" s="10">
        <v>0</v>
      </c>
    </row>
    <row r="3144" spans="1:4" x14ac:dyDescent="0.25">
      <c r="A3144" s="5">
        <v>2023</v>
      </c>
      <c r="B3144" s="10" t="s">
        <v>256</v>
      </c>
      <c r="C3144" s="10" t="s">
        <v>236</v>
      </c>
      <c r="D3144" s="10">
        <v>0</v>
      </c>
    </row>
    <row r="3145" spans="1:4" x14ac:dyDescent="0.25">
      <c r="A3145" s="5">
        <v>2023</v>
      </c>
      <c r="B3145" s="10" t="s">
        <v>257</v>
      </c>
      <c r="C3145" s="10" t="s">
        <v>236</v>
      </c>
      <c r="D3145" s="10">
        <v>0</v>
      </c>
    </row>
    <row r="3146" spans="1:4" x14ac:dyDescent="0.25">
      <c r="A3146" s="5">
        <v>2023</v>
      </c>
      <c r="B3146" s="10" t="s">
        <v>258</v>
      </c>
      <c r="C3146" s="10" t="s">
        <v>236</v>
      </c>
      <c r="D3146" s="10">
        <v>0</v>
      </c>
    </row>
    <row r="3147" spans="1:4" x14ac:dyDescent="0.25">
      <c r="A3147" s="5">
        <v>2023</v>
      </c>
      <c r="B3147" s="10" t="s">
        <v>259</v>
      </c>
      <c r="C3147" s="10" t="s">
        <v>236</v>
      </c>
      <c r="D3147" s="10">
        <v>0</v>
      </c>
    </row>
    <row r="3148" spans="1:4" x14ac:dyDescent="0.25">
      <c r="A3148" s="5">
        <v>2023</v>
      </c>
      <c r="B3148" s="10" t="s">
        <v>248</v>
      </c>
      <c r="C3148" s="10" t="s">
        <v>237</v>
      </c>
      <c r="D3148" s="10">
        <v>0</v>
      </c>
    </row>
    <row r="3149" spans="1:4" x14ac:dyDescent="0.25">
      <c r="A3149" s="5">
        <v>2023</v>
      </c>
      <c r="B3149" s="10" t="s">
        <v>249</v>
      </c>
      <c r="C3149" s="10" t="s">
        <v>237</v>
      </c>
      <c r="D3149" s="10">
        <v>0</v>
      </c>
    </row>
    <row r="3150" spans="1:4" x14ac:dyDescent="0.25">
      <c r="A3150" s="5">
        <v>2023</v>
      </c>
      <c r="B3150" s="10" t="s">
        <v>250</v>
      </c>
      <c r="C3150" s="10" t="s">
        <v>237</v>
      </c>
      <c r="D3150" s="10">
        <v>0</v>
      </c>
    </row>
    <row r="3151" spans="1:4" x14ac:dyDescent="0.25">
      <c r="A3151" s="5">
        <v>2023</v>
      </c>
      <c r="B3151" s="10" t="s">
        <v>251</v>
      </c>
      <c r="C3151" s="10" t="s">
        <v>237</v>
      </c>
      <c r="D3151" s="10">
        <v>0</v>
      </c>
    </row>
    <row r="3152" spans="1:4" x14ac:dyDescent="0.25">
      <c r="A3152" s="5">
        <v>2023</v>
      </c>
      <c r="B3152" s="10" t="s">
        <v>252</v>
      </c>
      <c r="C3152" s="10" t="s">
        <v>237</v>
      </c>
      <c r="D3152" s="10">
        <v>0</v>
      </c>
    </row>
    <row r="3153" spans="1:4" x14ac:dyDescent="0.25">
      <c r="A3153" s="5">
        <v>2023</v>
      </c>
      <c r="B3153" s="10" t="s">
        <v>253</v>
      </c>
      <c r="C3153" s="10" t="s">
        <v>237</v>
      </c>
      <c r="D3153" s="10">
        <v>0</v>
      </c>
    </row>
    <row r="3154" spans="1:4" x14ac:dyDescent="0.25">
      <c r="A3154" s="5">
        <v>2023</v>
      </c>
      <c r="B3154" s="10" t="s">
        <v>254</v>
      </c>
      <c r="C3154" s="10" t="s">
        <v>237</v>
      </c>
      <c r="D3154" s="10">
        <v>0</v>
      </c>
    </row>
    <row r="3155" spans="1:4" x14ac:dyDescent="0.25">
      <c r="A3155" s="5">
        <v>2023</v>
      </c>
      <c r="B3155" s="10" t="s">
        <v>255</v>
      </c>
      <c r="C3155" s="10" t="s">
        <v>237</v>
      </c>
      <c r="D3155" s="10">
        <v>0</v>
      </c>
    </row>
    <row r="3156" spans="1:4" x14ac:dyDescent="0.25">
      <c r="A3156" s="5">
        <v>2023</v>
      </c>
      <c r="B3156" s="10" t="s">
        <v>256</v>
      </c>
      <c r="C3156" s="10" t="s">
        <v>237</v>
      </c>
      <c r="D3156" s="10">
        <v>0</v>
      </c>
    </row>
    <row r="3157" spans="1:4" x14ac:dyDescent="0.25">
      <c r="A3157" s="5">
        <v>2023</v>
      </c>
      <c r="B3157" s="10" t="s">
        <v>257</v>
      </c>
      <c r="C3157" s="10" t="s">
        <v>237</v>
      </c>
      <c r="D3157" s="10">
        <v>0</v>
      </c>
    </row>
    <row r="3158" spans="1:4" x14ac:dyDescent="0.25">
      <c r="A3158" s="5">
        <v>2023</v>
      </c>
      <c r="B3158" s="10" t="s">
        <v>258</v>
      </c>
      <c r="C3158" s="10" t="s">
        <v>237</v>
      </c>
      <c r="D3158" s="10">
        <v>0</v>
      </c>
    </row>
    <row r="3159" spans="1:4" x14ac:dyDescent="0.25">
      <c r="A3159" s="5">
        <v>2023</v>
      </c>
      <c r="B3159" s="10" t="s">
        <v>259</v>
      </c>
      <c r="C3159" s="10" t="s">
        <v>237</v>
      </c>
      <c r="D3159" s="10">
        <v>0</v>
      </c>
    </row>
    <row r="3160" spans="1:4" x14ac:dyDescent="0.25">
      <c r="A3160" s="5">
        <v>2023</v>
      </c>
      <c r="B3160" s="10" t="s">
        <v>248</v>
      </c>
      <c r="C3160" s="10" t="s">
        <v>238</v>
      </c>
      <c r="D3160" s="10">
        <v>0</v>
      </c>
    </row>
    <row r="3161" spans="1:4" x14ac:dyDescent="0.25">
      <c r="A3161" s="5">
        <v>2023</v>
      </c>
      <c r="B3161" s="10" t="s">
        <v>249</v>
      </c>
      <c r="C3161" s="10" t="s">
        <v>238</v>
      </c>
      <c r="D3161" s="10">
        <v>0</v>
      </c>
    </row>
    <row r="3162" spans="1:4" x14ac:dyDescent="0.25">
      <c r="A3162" s="5">
        <v>2023</v>
      </c>
      <c r="B3162" s="10" t="s">
        <v>250</v>
      </c>
      <c r="C3162" s="10" t="s">
        <v>238</v>
      </c>
      <c r="D3162" s="10">
        <v>0</v>
      </c>
    </row>
    <row r="3163" spans="1:4" x14ac:dyDescent="0.25">
      <c r="A3163" s="5">
        <v>2023</v>
      </c>
      <c r="B3163" s="10" t="s">
        <v>251</v>
      </c>
      <c r="C3163" s="10" t="s">
        <v>238</v>
      </c>
      <c r="D3163" s="10">
        <v>0</v>
      </c>
    </row>
    <row r="3164" spans="1:4" x14ac:dyDescent="0.25">
      <c r="A3164" s="5">
        <v>2023</v>
      </c>
      <c r="B3164" s="10" t="s">
        <v>252</v>
      </c>
      <c r="C3164" s="10" t="s">
        <v>238</v>
      </c>
      <c r="D3164" s="10">
        <v>0</v>
      </c>
    </row>
    <row r="3165" spans="1:4" x14ac:dyDescent="0.25">
      <c r="A3165" s="5">
        <v>2023</v>
      </c>
      <c r="B3165" s="10" t="s">
        <v>253</v>
      </c>
      <c r="C3165" s="10" t="s">
        <v>238</v>
      </c>
      <c r="D3165" s="10">
        <v>0</v>
      </c>
    </row>
    <row r="3166" spans="1:4" x14ac:dyDescent="0.25">
      <c r="A3166" s="5">
        <v>2023</v>
      </c>
      <c r="B3166" s="10" t="s">
        <v>254</v>
      </c>
      <c r="C3166" s="10" t="s">
        <v>238</v>
      </c>
      <c r="D3166" s="10">
        <v>0</v>
      </c>
    </row>
    <row r="3167" spans="1:4" x14ac:dyDescent="0.25">
      <c r="A3167" s="5">
        <v>2023</v>
      </c>
      <c r="B3167" s="10" t="s">
        <v>255</v>
      </c>
      <c r="C3167" s="10" t="s">
        <v>238</v>
      </c>
      <c r="D3167" s="10">
        <v>0</v>
      </c>
    </row>
    <row r="3168" spans="1:4" x14ac:dyDescent="0.25">
      <c r="A3168" s="5">
        <v>2023</v>
      </c>
      <c r="B3168" s="10" t="s">
        <v>256</v>
      </c>
      <c r="C3168" s="10" t="s">
        <v>238</v>
      </c>
      <c r="D3168" s="10">
        <v>0</v>
      </c>
    </row>
    <row r="3169" spans="1:4" x14ac:dyDescent="0.25">
      <c r="A3169" s="5">
        <v>2023</v>
      </c>
      <c r="B3169" s="10" t="s">
        <v>257</v>
      </c>
      <c r="C3169" s="10" t="s">
        <v>238</v>
      </c>
      <c r="D3169" s="10">
        <v>0</v>
      </c>
    </row>
    <row r="3170" spans="1:4" x14ac:dyDescent="0.25">
      <c r="A3170" s="5">
        <v>2023</v>
      </c>
      <c r="B3170" s="10" t="s">
        <v>258</v>
      </c>
      <c r="C3170" s="10" t="s">
        <v>238</v>
      </c>
      <c r="D3170" s="10">
        <v>0</v>
      </c>
    </row>
    <row r="3171" spans="1:4" x14ac:dyDescent="0.25">
      <c r="A3171" s="5">
        <v>2023</v>
      </c>
      <c r="B3171" s="10" t="s">
        <v>259</v>
      </c>
      <c r="C3171" s="10" t="s">
        <v>238</v>
      </c>
      <c r="D3171" s="10">
        <v>0</v>
      </c>
    </row>
    <row r="3172" spans="1:4" x14ac:dyDescent="0.25">
      <c r="A3172" s="5">
        <v>2023</v>
      </c>
      <c r="B3172" s="10" t="s">
        <v>248</v>
      </c>
      <c r="C3172" s="10" t="s">
        <v>239</v>
      </c>
      <c r="D3172" s="10">
        <v>0</v>
      </c>
    </row>
    <row r="3173" spans="1:4" x14ac:dyDescent="0.25">
      <c r="A3173" s="5">
        <v>2023</v>
      </c>
      <c r="B3173" s="10" t="s">
        <v>249</v>
      </c>
      <c r="C3173" s="10" t="s">
        <v>239</v>
      </c>
      <c r="D3173" s="10">
        <v>0</v>
      </c>
    </row>
    <row r="3174" spans="1:4" x14ac:dyDescent="0.25">
      <c r="A3174" s="5">
        <v>2023</v>
      </c>
      <c r="B3174" s="10" t="s">
        <v>250</v>
      </c>
      <c r="C3174" s="10" t="s">
        <v>239</v>
      </c>
      <c r="D3174" s="10">
        <v>0</v>
      </c>
    </row>
    <row r="3175" spans="1:4" x14ac:dyDescent="0.25">
      <c r="A3175" s="5">
        <v>2023</v>
      </c>
      <c r="B3175" s="10" t="s">
        <v>251</v>
      </c>
      <c r="C3175" s="10" t="s">
        <v>239</v>
      </c>
      <c r="D3175" s="10">
        <v>0</v>
      </c>
    </row>
    <row r="3176" spans="1:4" x14ac:dyDescent="0.25">
      <c r="A3176" s="5">
        <v>2023</v>
      </c>
      <c r="B3176" s="10" t="s">
        <v>252</v>
      </c>
      <c r="C3176" s="10" t="s">
        <v>239</v>
      </c>
      <c r="D3176" s="10">
        <v>0</v>
      </c>
    </row>
    <row r="3177" spans="1:4" x14ac:dyDescent="0.25">
      <c r="A3177" s="5">
        <v>2023</v>
      </c>
      <c r="B3177" s="10" t="s">
        <v>253</v>
      </c>
      <c r="C3177" s="10" t="s">
        <v>239</v>
      </c>
      <c r="D3177" s="10">
        <v>0</v>
      </c>
    </row>
    <row r="3178" spans="1:4" x14ac:dyDescent="0.25">
      <c r="A3178" s="5">
        <v>2023</v>
      </c>
      <c r="B3178" s="10" t="s">
        <v>254</v>
      </c>
      <c r="C3178" s="10" t="s">
        <v>239</v>
      </c>
      <c r="D3178" s="10">
        <v>0</v>
      </c>
    </row>
    <row r="3179" spans="1:4" x14ac:dyDescent="0.25">
      <c r="A3179" s="5">
        <v>2023</v>
      </c>
      <c r="B3179" s="10" t="s">
        <v>255</v>
      </c>
      <c r="C3179" s="10" t="s">
        <v>239</v>
      </c>
      <c r="D3179" s="10">
        <v>0</v>
      </c>
    </row>
    <row r="3180" spans="1:4" x14ac:dyDescent="0.25">
      <c r="A3180" s="5">
        <v>2023</v>
      </c>
      <c r="B3180" s="10" t="s">
        <v>256</v>
      </c>
      <c r="C3180" s="10" t="s">
        <v>239</v>
      </c>
      <c r="D3180" s="10">
        <v>0</v>
      </c>
    </row>
    <row r="3181" spans="1:4" x14ac:dyDescent="0.25">
      <c r="A3181" s="5">
        <v>2023</v>
      </c>
      <c r="B3181" s="10" t="s">
        <v>257</v>
      </c>
      <c r="C3181" s="10" t="s">
        <v>239</v>
      </c>
      <c r="D3181" s="10">
        <v>0</v>
      </c>
    </row>
    <row r="3182" spans="1:4" x14ac:dyDescent="0.25">
      <c r="A3182" s="5">
        <v>2023</v>
      </c>
      <c r="B3182" s="10" t="s">
        <v>258</v>
      </c>
      <c r="C3182" s="10" t="s">
        <v>239</v>
      </c>
      <c r="D3182" s="10">
        <v>0</v>
      </c>
    </row>
    <row r="3183" spans="1:4" x14ac:dyDescent="0.25">
      <c r="A3183" s="5">
        <v>2023</v>
      </c>
      <c r="B3183" s="10" t="s">
        <v>259</v>
      </c>
      <c r="C3183" s="10" t="s">
        <v>239</v>
      </c>
      <c r="D3183" s="10">
        <v>0</v>
      </c>
    </row>
    <row r="3184" spans="1:4" x14ac:dyDescent="0.25">
      <c r="A3184" s="5">
        <v>2023</v>
      </c>
      <c r="B3184" s="10" t="s">
        <v>248</v>
      </c>
      <c r="C3184" s="10" t="s">
        <v>240</v>
      </c>
      <c r="D3184" s="10">
        <v>0</v>
      </c>
    </row>
    <row r="3185" spans="1:4" x14ac:dyDescent="0.25">
      <c r="A3185" s="5">
        <v>2023</v>
      </c>
      <c r="B3185" s="10" t="s">
        <v>249</v>
      </c>
      <c r="C3185" s="10" t="s">
        <v>240</v>
      </c>
      <c r="D3185" s="10">
        <v>0</v>
      </c>
    </row>
    <row r="3186" spans="1:4" x14ac:dyDescent="0.25">
      <c r="A3186" s="5">
        <v>2023</v>
      </c>
      <c r="B3186" s="10" t="s">
        <v>250</v>
      </c>
      <c r="C3186" s="10" t="s">
        <v>240</v>
      </c>
      <c r="D3186" s="10">
        <v>0</v>
      </c>
    </row>
    <row r="3187" spans="1:4" x14ac:dyDescent="0.25">
      <c r="A3187" s="5">
        <v>2023</v>
      </c>
      <c r="B3187" s="10" t="s">
        <v>251</v>
      </c>
      <c r="C3187" s="10" t="s">
        <v>240</v>
      </c>
      <c r="D3187" s="10">
        <v>0</v>
      </c>
    </row>
    <row r="3188" spans="1:4" x14ac:dyDescent="0.25">
      <c r="A3188" s="5">
        <v>2023</v>
      </c>
      <c r="B3188" s="10" t="s">
        <v>252</v>
      </c>
      <c r="C3188" s="10" t="s">
        <v>240</v>
      </c>
      <c r="D3188" s="10">
        <v>0</v>
      </c>
    </row>
    <row r="3189" spans="1:4" x14ac:dyDescent="0.25">
      <c r="A3189" s="5">
        <v>2023</v>
      </c>
      <c r="B3189" s="10" t="s">
        <v>253</v>
      </c>
      <c r="C3189" s="10" t="s">
        <v>240</v>
      </c>
      <c r="D3189" s="10">
        <v>0</v>
      </c>
    </row>
    <row r="3190" spans="1:4" x14ac:dyDescent="0.25">
      <c r="A3190" s="5">
        <v>2023</v>
      </c>
      <c r="B3190" s="10" t="s">
        <v>254</v>
      </c>
      <c r="C3190" s="10" t="s">
        <v>240</v>
      </c>
      <c r="D3190" s="10">
        <v>0</v>
      </c>
    </row>
    <row r="3191" spans="1:4" x14ac:dyDescent="0.25">
      <c r="A3191" s="5">
        <v>2023</v>
      </c>
      <c r="B3191" s="10" t="s">
        <v>255</v>
      </c>
      <c r="C3191" s="10" t="s">
        <v>240</v>
      </c>
      <c r="D3191" s="10">
        <v>0</v>
      </c>
    </row>
    <row r="3192" spans="1:4" x14ac:dyDescent="0.25">
      <c r="A3192" s="5">
        <v>2023</v>
      </c>
      <c r="B3192" s="10" t="s">
        <v>256</v>
      </c>
      <c r="C3192" s="10" t="s">
        <v>240</v>
      </c>
      <c r="D3192" s="10">
        <v>0</v>
      </c>
    </row>
    <row r="3193" spans="1:4" x14ac:dyDescent="0.25">
      <c r="A3193" s="5">
        <v>2023</v>
      </c>
      <c r="B3193" s="10" t="s">
        <v>257</v>
      </c>
      <c r="C3193" s="10" t="s">
        <v>240</v>
      </c>
      <c r="D3193" s="10">
        <v>0</v>
      </c>
    </row>
    <row r="3194" spans="1:4" x14ac:dyDescent="0.25">
      <c r="A3194" s="5">
        <v>2023</v>
      </c>
      <c r="B3194" s="10" t="s">
        <v>258</v>
      </c>
      <c r="C3194" s="10" t="s">
        <v>240</v>
      </c>
      <c r="D3194" s="10">
        <v>0</v>
      </c>
    </row>
    <row r="3195" spans="1:4" x14ac:dyDescent="0.25">
      <c r="A3195" s="5">
        <v>2023</v>
      </c>
      <c r="B3195" s="10" t="s">
        <v>259</v>
      </c>
      <c r="C3195" s="10" t="s">
        <v>240</v>
      </c>
      <c r="D3195" s="10">
        <v>0</v>
      </c>
    </row>
    <row r="3196" spans="1:4" x14ac:dyDescent="0.25">
      <c r="A3196" s="5">
        <v>2023</v>
      </c>
      <c r="B3196" s="10" t="s">
        <v>248</v>
      </c>
      <c r="C3196" s="10" t="s">
        <v>241</v>
      </c>
      <c r="D3196" s="10">
        <v>0</v>
      </c>
    </row>
    <row r="3197" spans="1:4" x14ac:dyDescent="0.25">
      <c r="A3197" s="5">
        <v>2023</v>
      </c>
      <c r="B3197" s="10" t="s">
        <v>249</v>
      </c>
      <c r="C3197" s="10" t="s">
        <v>241</v>
      </c>
      <c r="D3197" s="10">
        <v>0</v>
      </c>
    </row>
    <row r="3198" spans="1:4" x14ac:dyDescent="0.25">
      <c r="A3198" s="5">
        <v>2023</v>
      </c>
      <c r="B3198" s="10" t="s">
        <v>250</v>
      </c>
      <c r="C3198" s="10" t="s">
        <v>241</v>
      </c>
      <c r="D3198" s="10">
        <v>0</v>
      </c>
    </row>
    <row r="3199" spans="1:4" x14ac:dyDescent="0.25">
      <c r="A3199" s="5">
        <v>2023</v>
      </c>
      <c r="B3199" s="10" t="s">
        <v>251</v>
      </c>
      <c r="C3199" s="10" t="s">
        <v>241</v>
      </c>
      <c r="D3199" s="10">
        <v>0</v>
      </c>
    </row>
    <row r="3200" spans="1:4" x14ac:dyDescent="0.25">
      <c r="A3200" s="5">
        <v>2023</v>
      </c>
      <c r="B3200" s="10" t="s">
        <v>252</v>
      </c>
      <c r="C3200" s="10" t="s">
        <v>241</v>
      </c>
      <c r="D3200" s="10">
        <v>0</v>
      </c>
    </row>
    <row r="3201" spans="1:4" x14ac:dyDescent="0.25">
      <c r="A3201" s="5">
        <v>2023</v>
      </c>
      <c r="B3201" s="10" t="s">
        <v>253</v>
      </c>
      <c r="C3201" s="10" t="s">
        <v>241</v>
      </c>
      <c r="D3201" s="10">
        <v>0</v>
      </c>
    </row>
    <row r="3202" spans="1:4" x14ac:dyDescent="0.25">
      <c r="A3202" s="5">
        <v>2023</v>
      </c>
      <c r="B3202" s="10" t="s">
        <v>254</v>
      </c>
      <c r="C3202" s="10" t="s">
        <v>241</v>
      </c>
      <c r="D3202" s="10">
        <v>0</v>
      </c>
    </row>
    <row r="3203" spans="1:4" x14ac:dyDescent="0.25">
      <c r="A3203" s="5">
        <v>2023</v>
      </c>
      <c r="B3203" s="10" t="s">
        <v>255</v>
      </c>
      <c r="C3203" s="10" t="s">
        <v>241</v>
      </c>
      <c r="D3203" s="10">
        <v>0</v>
      </c>
    </row>
    <row r="3204" spans="1:4" x14ac:dyDescent="0.25">
      <c r="A3204" s="5">
        <v>2023</v>
      </c>
      <c r="B3204" s="10" t="s">
        <v>256</v>
      </c>
      <c r="C3204" s="10" t="s">
        <v>241</v>
      </c>
      <c r="D3204" s="10">
        <v>0</v>
      </c>
    </row>
    <row r="3205" spans="1:4" x14ac:dyDescent="0.25">
      <c r="A3205" s="5">
        <v>2023</v>
      </c>
      <c r="B3205" s="10" t="s">
        <v>257</v>
      </c>
      <c r="C3205" s="10" t="s">
        <v>241</v>
      </c>
      <c r="D3205" s="10">
        <v>0</v>
      </c>
    </row>
    <row r="3206" spans="1:4" x14ac:dyDescent="0.25">
      <c r="A3206" s="5">
        <v>2023</v>
      </c>
      <c r="B3206" s="10" t="s">
        <v>258</v>
      </c>
      <c r="C3206" s="10" t="s">
        <v>241</v>
      </c>
      <c r="D3206" s="10">
        <v>0</v>
      </c>
    </row>
    <row r="3207" spans="1:4" x14ac:dyDescent="0.25">
      <c r="A3207" s="5">
        <v>2023</v>
      </c>
      <c r="B3207" s="10" t="s">
        <v>259</v>
      </c>
      <c r="C3207" s="10" t="s">
        <v>241</v>
      </c>
      <c r="D3207" s="10">
        <v>0</v>
      </c>
    </row>
    <row r="3208" spans="1:4" x14ac:dyDescent="0.25">
      <c r="A3208" s="5">
        <v>2023</v>
      </c>
      <c r="B3208" s="10" t="s">
        <v>248</v>
      </c>
      <c r="C3208" s="10" t="s">
        <v>260</v>
      </c>
      <c r="D3208" s="10">
        <v>0</v>
      </c>
    </row>
    <row r="3209" spans="1:4" x14ac:dyDescent="0.25">
      <c r="A3209" s="5">
        <v>2023</v>
      </c>
      <c r="B3209" s="10" t="s">
        <v>249</v>
      </c>
      <c r="C3209" s="10" t="s">
        <v>260</v>
      </c>
      <c r="D3209" s="10">
        <v>140000</v>
      </c>
    </row>
    <row r="3210" spans="1:4" x14ac:dyDescent="0.25">
      <c r="A3210" s="5">
        <v>2023</v>
      </c>
      <c r="B3210" s="10" t="s">
        <v>250</v>
      </c>
      <c r="C3210" s="10" t="s">
        <v>260</v>
      </c>
      <c r="D3210" s="10">
        <v>0</v>
      </c>
    </row>
    <row r="3211" spans="1:4" x14ac:dyDescent="0.25">
      <c r="A3211" s="5">
        <v>2023</v>
      </c>
      <c r="B3211" s="10" t="s">
        <v>251</v>
      </c>
      <c r="C3211" s="10" t="s">
        <v>260</v>
      </c>
      <c r="D3211" s="10">
        <v>0</v>
      </c>
    </row>
    <row r="3212" spans="1:4" x14ac:dyDescent="0.25">
      <c r="A3212" s="5">
        <v>2023</v>
      </c>
      <c r="B3212" s="10" t="s">
        <v>252</v>
      </c>
      <c r="C3212" s="10" t="s">
        <v>260</v>
      </c>
      <c r="D3212" s="10">
        <v>218000</v>
      </c>
    </row>
    <row r="3213" spans="1:4" x14ac:dyDescent="0.25">
      <c r="A3213" s="5">
        <v>2023</v>
      </c>
      <c r="B3213" s="10" t="s">
        <v>253</v>
      </c>
      <c r="C3213" s="10" t="s">
        <v>260</v>
      </c>
      <c r="D3213" s="10">
        <v>0</v>
      </c>
    </row>
    <row r="3214" spans="1:4" x14ac:dyDescent="0.25">
      <c r="A3214" s="5">
        <v>2023</v>
      </c>
      <c r="B3214" s="10" t="s">
        <v>254</v>
      </c>
      <c r="C3214" s="10" t="s">
        <v>260</v>
      </c>
      <c r="D3214" s="10">
        <v>0</v>
      </c>
    </row>
    <row r="3215" spans="1:4" x14ac:dyDescent="0.25">
      <c r="A3215" s="5">
        <v>2023</v>
      </c>
      <c r="B3215" s="10" t="s">
        <v>255</v>
      </c>
      <c r="C3215" s="10" t="s">
        <v>260</v>
      </c>
      <c r="D3215" s="10">
        <v>0</v>
      </c>
    </row>
    <row r="3216" spans="1:4" x14ac:dyDescent="0.25">
      <c r="A3216" s="5">
        <v>2023</v>
      </c>
      <c r="B3216" s="10" t="s">
        <v>256</v>
      </c>
      <c r="C3216" s="10" t="s">
        <v>260</v>
      </c>
      <c r="D3216" s="10">
        <v>0</v>
      </c>
    </row>
    <row r="3217" spans="1:4" x14ac:dyDescent="0.25">
      <c r="A3217" s="5">
        <v>2023</v>
      </c>
      <c r="B3217" s="10" t="s">
        <v>257</v>
      </c>
      <c r="C3217" s="10" t="s">
        <v>260</v>
      </c>
      <c r="D3217" s="10">
        <v>160000</v>
      </c>
    </row>
    <row r="3218" spans="1:4" x14ac:dyDescent="0.25">
      <c r="A3218" s="5">
        <v>2023</v>
      </c>
      <c r="B3218" s="10" t="s">
        <v>258</v>
      </c>
      <c r="C3218" s="10" t="s">
        <v>260</v>
      </c>
      <c r="D3218" s="10">
        <v>0</v>
      </c>
    </row>
    <row r="3219" spans="1:4" x14ac:dyDescent="0.25">
      <c r="A3219" s="5">
        <v>2023</v>
      </c>
      <c r="B3219" s="10" t="s">
        <v>259</v>
      </c>
      <c r="C3219" s="10" t="s">
        <v>260</v>
      </c>
      <c r="D3219" s="10">
        <v>0</v>
      </c>
    </row>
    <row r="3220" spans="1:4" x14ac:dyDescent="0.25">
      <c r="A3220" s="5">
        <v>2023</v>
      </c>
      <c r="B3220" s="10" t="s">
        <v>248</v>
      </c>
      <c r="C3220" s="10" t="s">
        <v>244</v>
      </c>
      <c r="D3220" s="10">
        <v>320000</v>
      </c>
    </row>
    <row r="3221" spans="1:4" x14ac:dyDescent="0.25">
      <c r="A3221" s="5">
        <v>2023</v>
      </c>
      <c r="B3221" s="10" t="s">
        <v>249</v>
      </c>
      <c r="C3221" s="10" t="s">
        <v>244</v>
      </c>
      <c r="D3221" s="10">
        <v>380000</v>
      </c>
    </row>
    <row r="3222" spans="1:4" x14ac:dyDescent="0.25">
      <c r="A3222" s="5">
        <v>2023</v>
      </c>
      <c r="B3222" s="10" t="s">
        <v>250</v>
      </c>
      <c r="C3222" s="10" t="s">
        <v>244</v>
      </c>
      <c r="D3222" s="10">
        <v>300000</v>
      </c>
    </row>
    <row r="3223" spans="1:4" x14ac:dyDescent="0.25">
      <c r="A3223" s="5">
        <v>2023</v>
      </c>
      <c r="B3223" s="10" t="s">
        <v>251</v>
      </c>
      <c r="C3223" s="10" t="s">
        <v>244</v>
      </c>
      <c r="D3223" s="10">
        <v>0</v>
      </c>
    </row>
    <row r="3224" spans="1:4" x14ac:dyDescent="0.25">
      <c r="A3224" s="5">
        <v>2023</v>
      </c>
      <c r="B3224" s="10" t="s">
        <v>252</v>
      </c>
      <c r="C3224" s="10" t="s">
        <v>244</v>
      </c>
      <c r="D3224" s="10">
        <v>0</v>
      </c>
    </row>
    <row r="3225" spans="1:4" x14ac:dyDescent="0.25">
      <c r="A3225" s="5">
        <v>2023</v>
      </c>
      <c r="B3225" s="10" t="s">
        <v>253</v>
      </c>
      <c r="C3225" s="10" t="s">
        <v>244</v>
      </c>
      <c r="D3225" s="10">
        <v>110000</v>
      </c>
    </row>
    <row r="3226" spans="1:4" x14ac:dyDescent="0.25">
      <c r="A3226" s="5">
        <v>2023</v>
      </c>
      <c r="B3226" s="10" t="s">
        <v>254</v>
      </c>
      <c r="C3226" s="10" t="s">
        <v>244</v>
      </c>
      <c r="D3226" s="10">
        <v>0</v>
      </c>
    </row>
    <row r="3227" spans="1:4" x14ac:dyDescent="0.25">
      <c r="A3227" s="5">
        <v>2023</v>
      </c>
      <c r="B3227" s="10" t="s">
        <v>255</v>
      </c>
      <c r="C3227" s="10" t="s">
        <v>244</v>
      </c>
      <c r="D3227" s="10">
        <v>380000</v>
      </c>
    </row>
    <row r="3228" spans="1:4" x14ac:dyDescent="0.25">
      <c r="A3228" s="5">
        <v>2023</v>
      </c>
      <c r="B3228" s="10" t="s">
        <v>256</v>
      </c>
      <c r="C3228" s="10" t="s">
        <v>244</v>
      </c>
      <c r="D3228" s="10">
        <v>0</v>
      </c>
    </row>
    <row r="3229" spans="1:4" x14ac:dyDescent="0.25">
      <c r="A3229" s="5">
        <v>2023</v>
      </c>
      <c r="B3229" s="10" t="s">
        <v>257</v>
      </c>
      <c r="C3229" s="10" t="s">
        <v>244</v>
      </c>
      <c r="D3229" s="10">
        <v>0</v>
      </c>
    </row>
    <row r="3230" spans="1:4" x14ac:dyDescent="0.25">
      <c r="A3230" s="5">
        <v>2023</v>
      </c>
      <c r="B3230" s="10" t="s">
        <v>258</v>
      </c>
      <c r="C3230" s="10" t="s">
        <v>244</v>
      </c>
      <c r="D3230" s="10">
        <v>100000</v>
      </c>
    </row>
    <row r="3231" spans="1:4" x14ac:dyDescent="0.25">
      <c r="A3231" s="5">
        <v>2023</v>
      </c>
      <c r="B3231" s="10" t="s">
        <v>259</v>
      </c>
      <c r="C3231" s="10" t="s">
        <v>244</v>
      </c>
      <c r="D3231" s="10">
        <v>100000</v>
      </c>
    </row>
    <row r="3232" spans="1:4" x14ac:dyDescent="0.25">
      <c r="A3232" s="5">
        <v>2023</v>
      </c>
      <c r="B3232" s="10" t="s">
        <v>248</v>
      </c>
      <c r="C3232" s="10" t="s">
        <v>243</v>
      </c>
      <c r="D3232" s="10">
        <v>0</v>
      </c>
    </row>
    <row r="3233" spans="1:4" x14ac:dyDescent="0.25">
      <c r="A3233" s="5">
        <v>2023</v>
      </c>
      <c r="B3233" s="10" t="s">
        <v>249</v>
      </c>
      <c r="C3233" s="10" t="s">
        <v>243</v>
      </c>
      <c r="D3233" s="10">
        <v>0</v>
      </c>
    </row>
    <row r="3234" spans="1:4" x14ac:dyDescent="0.25">
      <c r="A3234" s="5">
        <v>2023</v>
      </c>
      <c r="B3234" s="10" t="s">
        <v>250</v>
      </c>
      <c r="C3234" s="10" t="s">
        <v>243</v>
      </c>
      <c r="D3234" s="10">
        <v>0</v>
      </c>
    </row>
    <row r="3235" spans="1:4" x14ac:dyDescent="0.25">
      <c r="A3235" s="5">
        <v>2023</v>
      </c>
      <c r="B3235" s="10" t="s">
        <v>251</v>
      </c>
      <c r="C3235" s="10" t="s">
        <v>243</v>
      </c>
      <c r="D3235" s="10">
        <v>0</v>
      </c>
    </row>
    <row r="3236" spans="1:4" x14ac:dyDescent="0.25">
      <c r="A3236" s="5">
        <v>2023</v>
      </c>
      <c r="B3236" s="10" t="s">
        <v>252</v>
      </c>
      <c r="C3236" s="10" t="s">
        <v>243</v>
      </c>
      <c r="D3236" s="10">
        <v>0</v>
      </c>
    </row>
    <row r="3237" spans="1:4" x14ac:dyDescent="0.25">
      <c r="A3237" s="5">
        <v>2023</v>
      </c>
      <c r="B3237" s="10" t="s">
        <v>253</v>
      </c>
      <c r="C3237" s="10" t="s">
        <v>243</v>
      </c>
      <c r="D3237" s="10">
        <v>0</v>
      </c>
    </row>
    <row r="3238" spans="1:4" x14ac:dyDescent="0.25">
      <c r="A3238" s="5">
        <v>2023</v>
      </c>
      <c r="B3238" s="10" t="s">
        <v>254</v>
      </c>
      <c r="C3238" s="10" t="s">
        <v>243</v>
      </c>
      <c r="D3238" s="10">
        <v>0</v>
      </c>
    </row>
    <row r="3239" spans="1:4" x14ac:dyDescent="0.25">
      <c r="A3239" s="5">
        <v>2023</v>
      </c>
      <c r="B3239" s="10" t="s">
        <v>255</v>
      </c>
      <c r="C3239" s="10" t="s">
        <v>243</v>
      </c>
      <c r="D3239" s="10">
        <v>0</v>
      </c>
    </row>
    <row r="3240" spans="1:4" x14ac:dyDescent="0.25">
      <c r="A3240" s="5">
        <v>2023</v>
      </c>
      <c r="B3240" s="10" t="s">
        <v>256</v>
      </c>
      <c r="C3240" s="10" t="s">
        <v>243</v>
      </c>
      <c r="D3240" s="10">
        <v>0</v>
      </c>
    </row>
    <row r="3241" spans="1:4" x14ac:dyDescent="0.25">
      <c r="A3241" s="5">
        <v>2023</v>
      </c>
      <c r="B3241" s="10" t="s">
        <v>257</v>
      </c>
      <c r="C3241" s="10" t="s">
        <v>243</v>
      </c>
      <c r="D3241" s="10">
        <v>0</v>
      </c>
    </row>
    <row r="3242" spans="1:4" x14ac:dyDescent="0.25">
      <c r="A3242" s="5">
        <v>2023</v>
      </c>
      <c r="B3242" s="10" t="s">
        <v>258</v>
      </c>
      <c r="C3242" s="10" t="s">
        <v>243</v>
      </c>
      <c r="D3242" s="10">
        <v>0</v>
      </c>
    </row>
    <row r="3243" spans="1:4" x14ac:dyDescent="0.25">
      <c r="A3243" s="5">
        <v>2023</v>
      </c>
      <c r="B3243" s="10" t="s">
        <v>259</v>
      </c>
      <c r="C3243" s="10" t="s">
        <v>243</v>
      </c>
      <c r="D3243" s="10">
        <v>0</v>
      </c>
    </row>
    <row r="3244" spans="1:4" x14ac:dyDescent="0.25">
      <c r="A3244" s="5">
        <v>2024</v>
      </c>
      <c r="B3244" s="10" t="s">
        <v>248</v>
      </c>
      <c r="C3244" s="10" t="s">
        <v>236</v>
      </c>
      <c r="D3244" s="10">
        <v>0</v>
      </c>
    </row>
    <row r="3245" spans="1:4" x14ac:dyDescent="0.25">
      <c r="A3245" s="5">
        <v>2024</v>
      </c>
      <c r="B3245" s="10" t="s">
        <v>249</v>
      </c>
      <c r="C3245" s="10" t="s">
        <v>236</v>
      </c>
      <c r="D3245" s="10">
        <v>0</v>
      </c>
    </row>
    <row r="3246" spans="1:4" x14ac:dyDescent="0.25">
      <c r="A3246" s="5">
        <v>2024</v>
      </c>
      <c r="B3246" s="10" t="s">
        <v>250</v>
      </c>
      <c r="C3246" s="10" t="s">
        <v>236</v>
      </c>
      <c r="D3246" s="10">
        <v>0</v>
      </c>
    </row>
    <row r="3247" spans="1:4" x14ac:dyDescent="0.25">
      <c r="A3247" s="5">
        <v>2024</v>
      </c>
      <c r="B3247" s="10" t="s">
        <v>251</v>
      </c>
      <c r="C3247" s="10" t="s">
        <v>236</v>
      </c>
      <c r="D3247" s="10">
        <v>0</v>
      </c>
    </row>
    <row r="3248" spans="1:4" x14ac:dyDescent="0.25">
      <c r="A3248" s="5">
        <v>2024</v>
      </c>
      <c r="B3248" s="10" t="s">
        <v>252</v>
      </c>
      <c r="C3248" s="10" t="s">
        <v>236</v>
      </c>
      <c r="D3248" s="10">
        <v>0</v>
      </c>
    </row>
    <row r="3249" spans="1:4" x14ac:dyDescent="0.25">
      <c r="A3249" s="5">
        <v>2024</v>
      </c>
      <c r="B3249" s="10" t="s">
        <v>253</v>
      </c>
      <c r="C3249" s="10" t="s">
        <v>236</v>
      </c>
      <c r="D3249" s="10">
        <v>0</v>
      </c>
    </row>
    <row r="3250" spans="1:4" x14ac:dyDescent="0.25">
      <c r="A3250" s="5">
        <v>2024</v>
      </c>
      <c r="B3250" s="10" t="s">
        <v>254</v>
      </c>
      <c r="C3250" s="10" t="s">
        <v>236</v>
      </c>
      <c r="D3250" s="10">
        <v>0</v>
      </c>
    </row>
    <row r="3251" spans="1:4" x14ac:dyDescent="0.25">
      <c r="A3251" s="5">
        <v>2024</v>
      </c>
      <c r="B3251" s="10" t="s">
        <v>255</v>
      </c>
      <c r="C3251" s="10" t="s">
        <v>236</v>
      </c>
      <c r="D3251" s="10">
        <v>0</v>
      </c>
    </row>
    <row r="3252" spans="1:4" x14ac:dyDescent="0.25">
      <c r="A3252" s="5">
        <v>2024</v>
      </c>
      <c r="B3252" s="10" t="s">
        <v>256</v>
      </c>
      <c r="C3252" s="10" t="s">
        <v>236</v>
      </c>
      <c r="D3252" s="10">
        <v>0</v>
      </c>
    </row>
    <row r="3253" spans="1:4" x14ac:dyDescent="0.25">
      <c r="A3253" s="5">
        <v>2024</v>
      </c>
      <c r="B3253" s="10" t="s">
        <v>257</v>
      </c>
      <c r="C3253" s="10" t="s">
        <v>236</v>
      </c>
      <c r="D3253" s="10">
        <v>0</v>
      </c>
    </row>
    <row r="3254" spans="1:4" x14ac:dyDescent="0.25">
      <c r="A3254" s="5">
        <v>2024</v>
      </c>
      <c r="B3254" s="10" t="s">
        <v>258</v>
      </c>
      <c r="C3254" s="10" t="s">
        <v>236</v>
      </c>
      <c r="D3254" s="10">
        <v>0</v>
      </c>
    </row>
    <row r="3255" spans="1:4" x14ac:dyDescent="0.25">
      <c r="A3255" s="5">
        <v>2024</v>
      </c>
      <c r="B3255" s="10" t="s">
        <v>259</v>
      </c>
      <c r="C3255" s="10" t="s">
        <v>236</v>
      </c>
      <c r="D3255" s="10">
        <v>0</v>
      </c>
    </row>
    <row r="3256" spans="1:4" x14ac:dyDescent="0.25">
      <c r="A3256" s="5">
        <v>2024</v>
      </c>
      <c r="B3256" s="10" t="s">
        <v>248</v>
      </c>
      <c r="C3256" s="10" t="s">
        <v>237</v>
      </c>
      <c r="D3256" s="10">
        <v>0</v>
      </c>
    </row>
    <row r="3257" spans="1:4" x14ac:dyDescent="0.25">
      <c r="A3257" s="5">
        <v>2024</v>
      </c>
      <c r="B3257" s="10" t="s">
        <v>249</v>
      </c>
      <c r="C3257" s="10" t="s">
        <v>237</v>
      </c>
      <c r="D3257" s="10">
        <v>0</v>
      </c>
    </row>
    <row r="3258" spans="1:4" x14ac:dyDescent="0.25">
      <c r="A3258" s="5">
        <v>2024</v>
      </c>
      <c r="B3258" s="10" t="s">
        <v>250</v>
      </c>
      <c r="C3258" s="10" t="s">
        <v>237</v>
      </c>
      <c r="D3258" s="10">
        <v>0</v>
      </c>
    </row>
    <row r="3259" spans="1:4" x14ac:dyDescent="0.25">
      <c r="A3259" s="5">
        <v>2024</v>
      </c>
      <c r="B3259" s="10" t="s">
        <v>251</v>
      </c>
      <c r="C3259" s="10" t="s">
        <v>237</v>
      </c>
      <c r="D3259" s="10">
        <v>0</v>
      </c>
    </row>
    <row r="3260" spans="1:4" x14ac:dyDescent="0.25">
      <c r="A3260" s="5">
        <v>2024</v>
      </c>
      <c r="B3260" s="10" t="s">
        <v>252</v>
      </c>
      <c r="C3260" s="10" t="s">
        <v>237</v>
      </c>
      <c r="D3260" s="10">
        <v>0</v>
      </c>
    </row>
    <row r="3261" spans="1:4" x14ac:dyDescent="0.25">
      <c r="A3261" s="5">
        <v>2024</v>
      </c>
      <c r="B3261" s="10" t="s">
        <v>253</v>
      </c>
      <c r="C3261" s="10" t="s">
        <v>237</v>
      </c>
      <c r="D3261" s="10">
        <v>0</v>
      </c>
    </row>
    <row r="3262" spans="1:4" x14ac:dyDescent="0.25">
      <c r="A3262" s="5">
        <v>2024</v>
      </c>
      <c r="B3262" s="10" t="s">
        <v>254</v>
      </c>
      <c r="C3262" s="10" t="s">
        <v>237</v>
      </c>
      <c r="D3262" s="10">
        <v>0</v>
      </c>
    </row>
    <row r="3263" spans="1:4" x14ac:dyDescent="0.25">
      <c r="A3263" s="5">
        <v>2024</v>
      </c>
      <c r="B3263" s="10" t="s">
        <v>255</v>
      </c>
      <c r="C3263" s="10" t="s">
        <v>237</v>
      </c>
      <c r="D3263" s="10">
        <v>0</v>
      </c>
    </row>
    <row r="3264" spans="1:4" x14ac:dyDescent="0.25">
      <c r="A3264" s="5">
        <v>2024</v>
      </c>
      <c r="B3264" s="10" t="s">
        <v>256</v>
      </c>
      <c r="C3264" s="10" t="s">
        <v>237</v>
      </c>
      <c r="D3264" s="10">
        <v>0</v>
      </c>
    </row>
    <row r="3265" spans="1:4" x14ac:dyDescent="0.25">
      <c r="A3265" s="5">
        <v>2024</v>
      </c>
      <c r="B3265" s="10" t="s">
        <v>257</v>
      </c>
      <c r="C3265" s="10" t="s">
        <v>237</v>
      </c>
      <c r="D3265" s="10">
        <v>0</v>
      </c>
    </row>
    <row r="3266" spans="1:4" x14ac:dyDescent="0.25">
      <c r="A3266" s="5">
        <v>2024</v>
      </c>
      <c r="B3266" s="10" t="s">
        <v>258</v>
      </c>
      <c r="C3266" s="10" t="s">
        <v>237</v>
      </c>
      <c r="D3266" s="10">
        <v>0</v>
      </c>
    </row>
    <row r="3267" spans="1:4" x14ac:dyDescent="0.25">
      <c r="A3267" s="5">
        <v>2024</v>
      </c>
      <c r="B3267" s="10" t="s">
        <v>259</v>
      </c>
      <c r="C3267" s="10" t="s">
        <v>237</v>
      </c>
      <c r="D3267" s="10">
        <v>0</v>
      </c>
    </row>
    <row r="3268" spans="1:4" x14ac:dyDescent="0.25">
      <c r="A3268" s="5">
        <v>2024</v>
      </c>
      <c r="B3268" s="10" t="s">
        <v>248</v>
      </c>
      <c r="C3268" s="10" t="s">
        <v>238</v>
      </c>
      <c r="D3268" s="10">
        <v>0</v>
      </c>
    </row>
    <row r="3269" spans="1:4" x14ac:dyDescent="0.25">
      <c r="A3269" s="5">
        <v>2024</v>
      </c>
      <c r="B3269" s="10" t="s">
        <v>249</v>
      </c>
      <c r="C3269" s="10" t="s">
        <v>238</v>
      </c>
      <c r="D3269" s="10">
        <v>0</v>
      </c>
    </row>
    <row r="3270" spans="1:4" x14ac:dyDescent="0.25">
      <c r="A3270" s="5">
        <v>2024</v>
      </c>
      <c r="B3270" s="10" t="s">
        <v>250</v>
      </c>
      <c r="C3270" s="10" t="s">
        <v>238</v>
      </c>
      <c r="D3270" s="10">
        <v>0</v>
      </c>
    </row>
    <row r="3271" spans="1:4" x14ac:dyDescent="0.25">
      <c r="A3271" s="5">
        <v>2024</v>
      </c>
      <c r="B3271" s="10" t="s">
        <v>251</v>
      </c>
      <c r="C3271" s="10" t="s">
        <v>238</v>
      </c>
      <c r="D3271" s="10">
        <v>0</v>
      </c>
    </row>
    <row r="3272" spans="1:4" x14ac:dyDescent="0.25">
      <c r="A3272" s="5">
        <v>2024</v>
      </c>
      <c r="B3272" s="10" t="s">
        <v>252</v>
      </c>
      <c r="C3272" s="10" t="s">
        <v>238</v>
      </c>
      <c r="D3272" s="10">
        <v>0</v>
      </c>
    </row>
    <row r="3273" spans="1:4" x14ac:dyDescent="0.25">
      <c r="A3273" s="5">
        <v>2024</v>
      </c>
      <c r="B3273" s="10" t="s">
        <v>253</v>
      </c>
      <c r="C3273" s="10" t="s">
        <v>238</v>
      </c>
      <c r="D3273" s="10">
        <v>0</v>
      </c>
    </row>
    <row r="3274" spans="1:4" x14ac:dyDescent="0.25">
      <c r="A3274" s="5">
        <v>2024</v>
      </c>
      <c r="B3274" s="10" t="s">
        <v>254</v>
      </c>
      <c r="C3274" s="10" t="s">
        <v>238</v>
      </c>
      <c r="D3274" s="10">
        <v>0</v>
      </c>
    </row>
    <row r="3275" spans="1:4" x14ac:dyDescent="0.25">
      <c r="A3275" s="5">
        <v>2024</v>
      </c>
      <c r="B3275" s="10" t="s">
        <v>255</v>
      </c>
      <c r="C3275" s="10" t="s">
        <v>238</v>
      </c>
      <c r="D3275" s="10">
        <v>0</v>
      </c>
    </row>
    <row r="3276" spans="1:4" x14ac:dyDescent="0.25">
      <c r="A3276" s="5">
        <v>2024</v>
      </c>
      <c r="B3276" s="10" t="s">
        <v>256</v>
      </c>
      <c r="C3276" s="10" t="s">
        <v>238</v>
      </c>
      <c r="D3276" s="10">
        <v>0</v>
      </c>
    </row>
    <row r="3277" spans="1:4" x14ac:dyDescent="0.25">
      <c r="A3277" s="5">
        <v>2024</v>
      </c>
      <c r="B3277" s="10" t="s">
        <v>257</v>
      </c>
      <c r="C3277" s="10" t="s">
        <v>238</v>
      </c>
      <c r="D3277" s="10">
        <v>0</v>
      </c>
    </row>
    <row r="3278" spans="1:4" x14ac:dyDescent="0.25">
      <c r="A3278" s="5">
        <v>2024</v>
      </c>
      <c r="B3278" s="10" t="s">
        <v>258</v>
      </c>
      <c r="C3278" s="10" t="s">
        <v>238</v>
      </c>
      <c r="D3278" s="10">
        <v>0</v>
      </c>
    </row>
    <row r="3279" spans="1:4" x14ac:dyDescent="0.25">
      <c r="A3279" s="5">
        <v>2024</v>
      </c>
      <c r="B3279" s="10" t="s">
        <v>259</v>
      </c>
      <c r="C3279" s="10" t="s">
        <v>238</v>
      </c>
      <c r="D3279" s="10">
        <v>0</v>
      </c>
    </row>
    <row r="3280" spans="1:4" x14ac:dyDescent="0.25">
      <c r="A3280" s="5">
        <v>2024</v>
      </c>
      <c r="B3280" s="10" t="s">
        <v>248</v>
      </c>
      <c r="C3280" s="10" t="s">
        <v>239</v>
      </c>
      <c r="D3280" s="10">
        <v>0</v>
      </c>
    </row>
    <row r="3281" spans="1:4" x14ac:dyDescent="0.25">
      <c r="A3281" s="5">
        <v>2024</v>
      </c>
      <c r="B3281" s="10" t="s">
        <v>249</v>
      </c>
      <c r="C3281" s="10" t="s">
        <v>239</v>
      </c>
      <c r="D3281" s="10">
        <v>0</v>
      </c>
    </row>
    <row r="3282" spans="1:4" x14ac:dyDescent="0.25">
      <c r="A3282" s="5">
        <v>2024</v>
      </c>
      <c r="B3282" s="10" t="s">
        <v>250</v>
      </c>
      <c r="C3282" s="10" t="s">
        <v>239</v>
      </c>
      <c r="D3282" s="10">
        <v>0</v>
      </c>
    </row>
    <row r="3283" spans="1:4" x14ac:dyDescent="0.25">
      <c r="A3283" s="5">
        <v>2024</v>
      </c>
      <c r="B3283" s="10" t="s">
        <v>251</v>
      </c>
      <c r="C3283" s="10" t="s">
        <v>239</v>
      </c>
      <c r="D3283" s="10">
        <v>0</v>
      </c>
    </row>
    <row r="3284" spans="1:4" x14ac:dyDescent="0.25">
      <c r="A3284" s="5">
        <v>2024</v>
      </c>
      <c r="B3284" s="10" t="s">
        <v>252</v>
      </c>
      <c r="C3284" s="10" t="s">
        <v>239</v>
      </c>
      <c r="D3284" s="10">
        <v>0</v>
      </c>
    </row>
    <row r="3285" spans="1:4" x14ac:dyDescent="0.25">
      <c r="A3285" s="5">
        <v>2024</v>
      </c>
      <c r="B3285" s="10" t="s">
        <v>253</v>
      </c>
      <c r="C3285" s="10" t="s">
        <v>239</v>
      </c>
      <c r="D3285" s="10">
        <v>0</v>
      </c>
    </row>
    <row r="3286" spans="1:4" x14ac:dyDescent="0.25">
      <c r="A3286" s="5">
        <v>2024</v>
      </c>
      <c r="B3286" s="10" t="s">
        <v>254</v>
      </c>
      <c r="C3286" s="10" t="s">
        <v>239</v>
      </c>
      <c r="D3286" s="10">
        <v>0</v>
      </c>
    </row>
    <row r="3287" spans="1:4" x14ac:dyDescent="0.25">
      <c r="A3287" s="5">
        <v>2024</v>
      </c>
      <c r="B3287" s="10" t="s">
        <v>255</v>
      </c>
      <c r="C3287" s="10" t="s">
        <v>239</v>
      </c>
      <c r="D3287" s="10">
        <v>0</v>
      </c>
    </row>
    <row r="3288" spans="1:4" x14ac:dyDescent="0.25">
      <c r="A3288" s="5">
        <v>2024</v>
      </c>
      <c r="B3288" s="10" t="s">
        <v>256</v>
      </c>
      <c r="C3288" s="10" t="s">
        <v>239</v>
      </c>
      <c r="D3288" s="10">
        <v>0</v>
      </c>
    </row>
    <row r="3289" spans="1:4" x14ac:dyDescent="0.25">
      <c r="A3289" s="5">
        <v>2024</v>
      </c>
      <c r="B3289" s="10" t="s">
        <v>257</v>
      </c>
      <c r="C3289" s="10" t="s">
        <v>239</v>
      </c>
      <c r="D3289" s="10">
        <v>0</v>
      </c>
    </row>
    <row r="3290" spans="1:4" x14ac:dyDescent="0.25">
      <c r="A3290" s="5">
        <v>2024</v>
      </c>
      <c r="B3290" s="10" t="s">
        <v>258</v>
      </c>
      <c r="C3290" s="10" t="s">
        <v>239</v>
      </c>
      <c r="D3290" s="10">
        <v>0</v>
      </c>
    </row>
    <row r="3291" spans="1:4" x14ac:dyDescent="0.25">
      <c r="A3291" s="5">
        <v>2024</v>
      </c>
      <c r="B3291" s="10" t="s">
        <v>259</v>
      </c>
      <c r="C3291" s="10" t="s">
        <v>239</v>
      </c>
      <c r="D3291" s="10">
        <v>0</v>
      </c>
    </row>
    <row r="3292" spans="1:4" x14ac:dyDescent="0.25">
      <c r="A3292" s="5">
        <v>2024</v>
      </c>
      <c r="B3292" s="10" t="s">
        <v>248</v>
      </c>
      <c r="C3292" s="10" t="s">
        <v>240</v>
      </c>
      <c r="D3292" s="10">
        <v>0</v>
      </c>
    </row>
    <row r="3293" spans="1:4" x14ac:dyDescent="0.25">
      <c r="A3293" s="5">
        <v>2024</v>
      </c>
      <c r="B3293" s="10" t="s">
        <v>249</v>
      </c>
      <c r="C3293" s="10" t="s">
        <v>240</v>
      </c>
      <c r="D3293" s="10">
        <v>0</v>
      </c>
    </row>
    <row r="3294" spans="1:4" x14ac:dyDescent="0.25">
      <c r="A3294" s="5">
        <v>2024</v>
      </c>
      <c r="B3294" s="10" t="s">
        <v>250</v>
      </c>
      <c r="C3294" s="10" t="s">
        <v>240</v>
      </c>
      <c r="D3294" s="10">
        <v>0</v>
      </c>
    </row>
    <row r="3295" spans="1:4" x14ac:dyDescent="0.25">
      <c r="A3295" s="5">
        <v>2024</v>
      </c>
      <c r="B3295" s="10" t="s">
        <v>251</v>
      </c>
      <c r="C3295" s="10" t="s">
        <v>240</v>
      </c>
      <c r="D3295" s="10">
        <v>0</v>
      </c>
    </row>
    <row r="3296" spans="1:4" x14ac:dyDescent="0.25">
      <c r="A3296" s="5">
        <v>2024</v>
      </c>
      <c r="B3296" s="10" t="s">
        <v>252</v>
      </c>
      <c r="C3296" s="10" t="s">
        <v>240</v>
      </c>
      <c r="D3296" s="10">
        <v>0</v>
      </c>
    </row>
    <row r="3297" spans="1:4" x14ac:dyDescent="0.25">
      <c r="A3297" s="5">
        <v>2024</v>
      </c>
      <c r="B3297" s="10" t="s">
        <v>253</v>
      </c>
      <c r="C3297" s="10" t="s">
        <v>240</v>
      </c>
      <c r="D3297" s="10">
        <v>0</v>
      </c>
    </row>
    <row r="3298" spans="1:4" x14ac:dyDescent="0.25">
      <c r="A3298" s="5">
        <v>2024</v>
      </c>
      <c r="B3298" s="10" t="s">
        <v>254</v>
      </c>
      <c r="C3298" s="10" t="s">
        <v>240</v>
      </c>
      <c r="D3298" s="10">
        <v>0</v>
      </c>
    </row>
    <row r="3299" spans="1:4" x14ac:dyDescent="0.25">
      <c r="A3299" s="5">
        <v>2024</v>
      </c>
      <c r="B3299" s="10" t="s">
        <v>255</v>
      </c>
      <c r="C3299" s="10" t="s">
        <v>240</v>
      </c>
      <c r="D3299" s="10">
        <v>0</v>
      </c>
    </row>
    <row r="3300" spans="1:4" x14ac:dyDescent="0.25">
      <c r="A3300" s="5">
        <v>2024</v>
      </c>
      <c r="B3300" s="10" t="s">
        <v>256</v>
      </c>
      <c r="C3300" s="10" t="s">
        <v>240</v>
      </c>
      <c r="D3300" s="10">
        <v>0</v>
      </c>
    </row>
    <row r="3301" spans="1:4" x14ac:dyDescent="0.25">
      <c r="A3301" s="5">
        <v>2024</v>
      </c>
      <c r="B3301" s="10" t="s">
        <v>257</v>
      </c>
      <c r="C3301" s="10" t="s">
        <v>240</v>
      </c>
      <c r="D3301" s="10">
        <v>0</v>
      </c>
    </row>
    <row r="3302" spans="1:4" x14ac:dyDescent="0.25">
      <c r="A3302" s="5">
        <v>2024</v>
      </c>
      <c r="B3302" s="10" t="s">
        <v>258</v>
      </c>
      <c r="C3302" s="10" t="s">
        <v>240</v>
      </c>
      <c r="D3302" s="10">
        <v>0</v>
      </c>
    </row>
    <row r="3303" spans="1:4" x14ac:dyDescent="0.25">
      <c r="A3303" s="5">
        <v>2024</v>
      </c>
      <c r="B3303" s="10" t="s">
        <v>259</v>
      </c>
      <c r="C3303" s="10" t="s">
        <v>240</v>
      </c>
      <c r="D3303" s="10">
        <v>0</v>
      </c>
    </row>
    <row r="3304" spans="1:4" x14ac:dyDescent="0.25">
      <c r="A3304" s="5">
        <v>2024</v>
      </c>
      <c r="B3304" s="10" t="s">
        <v>248</v>
      </c>
      <c r="C3304" s="10" t="s">
        <v>241</v>
      </c>
      <c r="D3304" s="10">
        <v>0</v>
      </c>
    </row>
    <row r="3305" spans="1:4" x14ac:dyDescent="0.25">
      <c r="A3305" s="5">
        <v>2024</v>
      </c>
      <c r="B3305" s="10" t="s">
        <v>249</v>
      </c>
      <c r="C3305" s="10" t="s">
        <v>241</v>
      </c>
      <c r="D3305" s="10">
        <v>0</v>
      </c>
    </row>
    <row r="3306" spans="1:4" x14ac:dyDescent="0.25">
      <c r="A3306" s="5">
        <v>2024</v>
      </c>
      <c r="B3306" s="10" t="s">
        <v>250</v>
      </c>
      <c r="C3306" s="10" t="s">
        <v>241</v>
      </c>
      <c r="D3306" s="10">
        <v>0</v>
      </c>
    </row>
    <row r="3307" spans="1:4" x14ac:dyDescent="0.25">
      <c r="A3307" s="5">
        <v>2024</v>
      </c>
      <c r="B3307" s="10" t="s">
        <v>251</v>
      </c>
      <c r="C3307" s="10" t="s">
        <v>241</v>
      </c>
      <c r="D3307" s="10">
        <v>0</v>
      </c>
    </row>
    <row r="3308" spans="1:4" x14ac:dyDescent="0.25">
      <c r="A3308" s="5">
        <v>2024</v>
      </c>
      <c r="B3308" s="10" t="s">
        <v>252</v>
      </c>
      <c r="C3308" s="10" t="s">
        <v>241</v>
      </c>
      <c r="D3308" s="10">
        <v>0</v>
      </c>
    </row>
    <row r="3309" spans="1:4" x14ac:dyDescent="0.25">
      <c r="A3309" s="5">
        <v>2024</v>
      </c>
      <c r="B3309" s="10" t="s">
        <v>253</v>
      </c>
      <c r="C3309" s="10" t="s">
        <v>241</v>
      </c>
      <c r="D3309" s="10">
        <v>0</v>
      </c>
    </row>
    <row r="3310" spans="1:4" x14ac:dyDescent="0.25">
      <c r="A3310" s="5">
        <v>2024</v>
      </c>
      <c r="B3310" s="10" t="s">
        <v>254</v>
      </c>
      <c r="C3310" s="10" t="s">
        <v>241</v>
      </c>
      <c r="D3310" s="10">
        <v>0</v>
      </c>
    </row>
    <row r="3311" spans="1:4" x14ac:dyDescent="0.25">
      <c r="A3311" s="5">
        <v>2024</v>
      </c>
      <c r="B3311" s="10" t="s">
        <v>255</v>
      </c>
      <c r="C3311" s="10" t="s">
        <v>241</v>
      </c>
      <c r="D3311" s="10">
        <v>0</v>
      </c>
    </row>
    <row r="3312" spans="1:4" x14ac:dyDescent="0.25">
      <c r="A3312" s="5">
        <v>2024</v>
      </c>
      <c r="B3312" s="10" t="s">
        <v>256</v>
      </c>
      <c r="C3312" s="10" t="s">
        <v>241</v>
      </c>
      <c r="D3312" s="10">
        <v>0</v>
      </c>
    </row>
    <row r="3313" spans="1:4" x14ac:dyDescent="0.25">
      <c r="A3313" s="5">
        <v>2024</v>
      </c>
      <c r="B3313" s="10" t="s">
        <v>257</v>
      </c>
      <c r="C3313" s="10" t="s">
        <v>241</v>
      </c>
      <c r="D3313" s="10">
        <v>0</v>
      </c>
    </row>
    <row r="3314" spans="1:4" x14ac:dyDescent="0.25">
      <c r="A3314" s="5">
        <v>2024</v>
      </c>
      <c r="B3314" s="10" t="s">
        <v>258</v>
      </c>
      <c r="C3314" s="10" t="s">
        <v>241</v>
      </c>
      <c r="D3314" s="10">
        <v>0</v>
      </c>
    </row>
    <row r="3315" spans="1:4" x14ac:dyDescent="0.25">
      <c r="A3315" s="5">
        <v>2024</v>
      </c>
      <c r="B3315" s="10" t="s">
        <v>259</v>
      </c>
      <c r="C3315" s="10" t="s">
        <v>241</v>
      </c>
      <c r="D3315" s="10">
        <v>0</v>
      </c>
    </row>
    <row r="3316" spans="1:4" x14ac:dyDescent="0.25">
      <c r="A3316" s="5">
        <v>2024</v>
      </c>
      <c r="B3316" s="10" t="s">
        <v>248</v>
      </c>
      <c r="C3316" s="10" t="s">
        <v>260</v>
      </c>
      <c r="D3316" s="10">
        <v>210000</v>
      </c>
    </row>
    <row r="3317" spans="1:4" x14ac:dyDescent="0.25">
      <c r="A3317" s="5">
        <v>2024</v>
      </c>
      <c r="B3317" s="10" t="s">
        <v>249</v>
      </c>
      <c r="C3317" s="10" t="s">
        <v>260</v>
      </c>
      <c r="D3317" s="10">
        <v>0</v>
      </c>
    </row>
    <row r="3318" spans="1:4" x14ac:dyDescent="0.25">
      <c r="A3318" s="5">
        <v>2024</v>
      </c>
      <c r="B3318" s="10" t="s">
        <v>250</v>
      </c>
      <c r="C3318" s="10" t="s">
        <v>260</v>
      </c>
      <c r="D3318" s="10">
        <v>210000</v>
      </c>
    </row>
    <row r="3319" spans="1:4" x14ac:dyDescent="0.25">
      <c r="A3319" s="5">
        <v>2024</v>
      </c>
      <c r="B3319" s="10" t="s">
        <v>251</v>
      </c>
      <c r="C3319" s="10" t="s">
        <v>260</v>
      </c>
      <c r="D3319" s="10">
        <v>0</v>
      </c>
    </row>
    <row r="3320" spans="1:4" x14ac:dyDescent="0.25">
      <c r="A3320" s="5">
        <v>2024</v>
      </c>
      <c r="B3320" s="10" t="s">
        <v>252</v>
      </c>
      <c r="C3320" s="10" t="s">
        <v>260</v>
      </c>
      <c r="D3320" s="10">
        <v>0</v>
      </c>
    </row>
    <row r="3321" spans="1:4" x14ac:dyDescent="0.25">
      <c r="A3321" s="5">
        <v>2024</v>
      </c>
      <c r="B3321" s="10" t="s">
        <v>253</v>
      </c>
      <c r="C3321" s="10" t="s">
        <v>260</v>
      </c>
      <c r="D3321" s="10">
        <v>0</v>
      </c>
    </row>
    <row r="3322" spans="1:4" x14ac:dyDescent="0.25">
      <c r="A3322" s="5">
        <v>2024</v>
      </c>
      <c r="B3322" s="10" t="s">
        <v>254</v>
      </c>
      <c r="C3322" s="10" t="s">
        <v>260</v>
      </c>
      <c r="D3322" s="10">
        <v>0</v>
      </c>
    </row>
    <row r="3323" spans="1:4" x14ac:dyDescent="0.25">
      <c r="A3323" s="5">
        <v>2024</v>
      </c>
      <c r="B3323" s="10" t="s">
        <v>255</v>
      </c>
      <c r="C3323" s="10" t="s">
        <v>260</v>
      </c>
      <c r="D3323" s="10">
        <v>0</v>
      </c>
    </row>
    <row r="3324" spans="1:4" x14ac:dyDescent="0.25">
      <c r="A3324" s="5">
        <v>2024</v>
      </c>
      <c r="B3324" s="10" t="s">
        <v>256</v>
      </c>
      <c r="C3324" s="10" t="s">
        <v>260</v>
      </c>
      <c r="D3324" s="10">
        <v>492000</v>
      </c>
    </row>
    <row r="3325" spans="1:4" x14ac:dyDescent="0.25">
      <c r="A3325" s="5">
        <v>2024</v>
      </c>
      <c r="B3325" s="10" t="s">
        <v>257</v>
      </c>
      <c r="C3325" s="10" t="s">
        <v>260</v>
      </c>
      <c r="D3325" s="10">
        <v>0</v>
      </c>
    </row>
    <row r="3326" spans="1:4" x14ac:dyDescent="0.25">
      <c r="A3326" s="5">
        <v>2024</v>
      </c>
      <c r="B3326" s="10" t="s">
        <v>258</v>
      </c>
      <c r="C3326" s="10" t="s">
        <v>260</v>
      </c>
      <c r="D3326" s="10">
        <v>396000</v>
      </c>
    </row>
    <row r="3327" spans="1:4" x14ac:dyDescent="0.25">
      <c r="A3327" s="5">
        <v>2024</v>
      </c>
      <c r="B3327" s="10" t="s">
        <v>259</v>
      </c>
      <c r="C3327" s="10" t="s">
        <v>260</v>
      </c>
      <c r="D3327" s="10">
        <v>0</v>
      </c>
    </row>
    <row r="3328" spans="1:4" x14ac:dyDescent="0.25">
      <c r="A3328" s="5">
        <v>2024</v>
      </c>
      <c r="B3328" s="10" t="s">
        <v>248</v>
      </c>
      <c r="C3328" s="10" t="s">
        <v>244</v>
      </c>
      <c r="D3328" s="10">
        <v>100000</v>
      </c>
    </row>
    <row r="3329" spans="1:4" x14ac:dyDescent="0.25">
      <c r="A3329" s="5">
        <v>2024</v>
      </c>
      <c r="B3329" s="10" t="s">
        <v>249</v>
      </c>
      <c r="C3329" s="10" t="s">
        <v>244</v>
      </c>
      <c r="D3329" s="10">
        <v>0</v>
      </c>
    </row>
    <row r="3330" spans="1:4" x14ac:dyDescent="0.25">
      <c r="A3330" s="5">
        <v>2024</v>
      </c>
      <c r="B3330" s="10" t="s">
        <v>250</v>
      </c>
      <c r="C3330" s="10" t="s">
        <v>244</v>
      </c>
      <c r="D3330" s="10">
        <v>220000</v>
      </c>
    </row>
    <row r="3331" spans="1:4" x14ac:dyDescent="0.25">
      <c r="A3331" s="5">
        <v>2024</v>
      </c>
      <c r="B3331" s="10" t="s">
        <v>251</v>
      </c>
      <c r="C3331" s="10" t="s">
        <v>244</v>
      </c>
      <c r="D3331" s="10">
        <v>100000</v>
      </c>
    </row>
    <row r="3332" spans="1:4" x14ac:dyDescent="0.25">
      <c r="A3332" s="5">
        <v>2024</v>
      </c>
      <c r="B3332" s="10" t="s">
        <v>252</v>
      </c>
      <c r="C3332" s="10" t="s">
        <v>244</v>
      </c>
      <c r="D3332" s="10">
        <v>0</v>
      </c>
    </row>
    <row r="3333" spans="1:4" x14ac:dyDescent="0.25">
      <c r="A3333" s="5">
        <v>2024</v>
      </c>
      <c r="B3333" s="10" t="s">
        <v>253</v>
      </c>
      <c r="C3333" s="10" t="s">
        <v>244</v>
      </c>
      <c r="D3333" s="10">
        <v>230000</v>
      </c>
    </row>
    <row r="3334" spans="1:4" x14ac:dyDescent="0.25">
      <c r="A3334" s="5">
        <v>2024</v>
      </c>
      <c r="B3334" s="10" t="s">
        <v>254</v>
      </c>
      <c r="C3334" s="10" t="s">
        <v>244</v>
      </c>
      <c r="D3334" s="10">
        <v>0</v>
      </c>
    </row>
    <row r="3335" spans="1:4" x14ac:dyDescent="0.25">
      <c r="A3335" s="5">
        <v>2024</v>
      </c>
      <c r="B3335" s="10" t="s">
        <v>255</v>
      </c>
      <c r="C3335" s="10" t="s">
        <v>244</v>
      </c>
      <c r="D3335" s="10">
        <v>160000</v>
      </c>
    </row>
    <row r="3336" spans="1:4" x14ac:dyDescent="0.25">
      <c r="A3336" s="5">
        <v>2024</v>
      </c>
      <c r="B3336" s="10" t="s">
        <v>256</v>
      </c>
      <c r="C3336" s="10" t="s">
        <v>244</v>
      </c>
      <c r="D3336" s="10">
        <v>0</v>
      </c>
    </row>
    <row r="3337" spans="1:4" x14ac:dyDescent="0.25">
      <c r="A3337" s="5">
        <v>2024</v>
      </c>
      <c r="B3337" s="10" t="s">
        <v>257</v>
      </c>
      <c r="C3337" s="10" t="s">
        <v>244</v>
      </c>
      <c r="D3337" s="10">
        <v>130000</v>
      </c>
    </row>
    <row r="3338" spans="1:4" x14ac:dyDescent="0.25">
      <c r="A3338" s="5">
        <v>2024</v>
      </c>
      <c r="B3338" s="10" t="s">
        <v>258</v>
      </c>
      <c r="C3338" s="10" t="s">
        <v>244</v>
      </c>
      <c r="D3338" s="10">
        <v>0</v>
      </c>
    </row>
    <row r="3339" spans="1:4" x14ac:dyDescent="0.25">
      <c r="A3339" s="5">
        <v>2024</v>
      </c>
      <c r="B3339" s="10" t="s">
        <v>259</v>
      </c>
      <c r="C3339" s="10" t="s">
        <v>244</v>
      </c>
      <c r="D3339" s="10">
        <v>0</v>
      </c>
    </row>
    <row r="3340" spans="1:4" x14ac:dyDescent="0.25">
      <c r="A3340" s="5">
        <v>2024</v>
      </c>
      <c r="B3340" s="10" t="s">
        <v>248</v>
      </c>
      <c r="C3340" s="10" t="s">
        <v>243</v>
      </c>
      <c r="D3340" s="10">
        <v>0</v>
      </c>
    </row>
    <row r="3341" spans="1:4" x14ac:dyDescent="0.25">
      <c r="A3341" s="5">
        <v>2024</v>
      </c>
      <c r="B3341" s="10" t="s">
        <v>249</v>
      </c>
      <c r="C3341" s="10" t="s">
        <v>243</v>
      </c>
      <c r="D3341" s="10">
        <v>0</v>
      </c>
    </row>
    <row r="3342" spans="1:4" x14ac:dyDescent="0.25">
      <c r="A3342" s="5">
        <v>2024</v>
      </c>
      <c r="B3342" s="10" t="s">
        <v>250</v>
      </c>
      <c r="C3342" s="10" t="s">
        <v>243</v>
      </c>
      <c r="D3342" s="10">
        <v>0</v>
      </c>
    </row>
    <row r="3343" spans="1:4" x14ac:dyDescent="0.25">
      <c r="A3343" s="5">
        <v>2024</v>
      </c>
      <c r="B3343" s="10" t="s">
        <v>251</v>
      </c>
      <c r="C3343" s="10" t="s">
        <v>243</v>
      </c>
      <c r="D3343" s="10">
        <v>0</v>
      </c>
    </row>
    <row r="3344" spans="1:4" x14ac:dyDescent="0.25">
      <c r="A3344" s="5">
        <v>2024</v>
      </c>
      <c r="B3344" s="10" t="s">
        <v>252</v>
      </c>
      <c r="C3344" s="10" t="s">
        <v>243</v>
      </c>
      <c r="D3344" s="10">
        <v>0</v>
      </c>
    </row>
    <row r="3345" spans="1:4" x14ac:dyDescent="0.25">
      <c r="A3345" s="5">
        <v>2024</v>
      </c>
      <c r="B3345" s="10" t="s">
        <v>253</v>
      </c>
      <c r="C3345" s="10" t="s">
        <v>243</v>
      </c>
      <c r="D3345" s="10">
        <v>0</v>
      </c>
    </row>
    <row r="3346" spans="1:4" x14ac:dyDescent="0.25">
      <c r="A3346" s="5">
        <v>2024</v>
      </c>
      <c r="B3346" s="10" t="s">
        <v>254</v>
      </c>
      <c r="C3346" s="10" t="s">
        <v>243</v>
      </c>
      <c r="D3346" s="10">
        <v>0</v>
      </c>
    </row>
    <row r="3347" spans="1:4" x14ac:dyDescent="0.25">
      <c r="A3347" s="5">
        <v>2024</v>
      </c>
      <c r="B3347" s="10" t="s">
        <v>255</v>
      </c>
      <c r="C3347" s="10" t="s">
        <v>243</v>
      </c>
      <c r="D3347" s="10">
        <v>0</v>
      </c>
    </row>
    <row r="3348" spans="1:4" x14ac:dyDescent="0.25">
      <c r="A3348" s="5">
        <v>2024</v>
      </c>
      <c r="B3348" s="10" t="s">
        <v>256</v>
      </c>
      <c r="C3348" s="10" t="s">
        <v>243</v>
      </c>
      <c r="D3348" s="10">
        <v>0</v>
      </c>
    </row>
    <row r="3349" spans="1:4" x14ac:dyDescent="0.25">
      <c r="A3349" s="5">
        <v>2024</v>
      </c>
      <c r="B3349" s="10" t="s">
        <v>257</v>
      </c>
      <c r="C3349" s="10" t="s">
        <v>243</v>
      </c>
      <c r="D3349" s="10">
        <v>0</v>
      </c>
    </row>
    <row r="3350" spans="1:4" x14ac:dyDescent="0.25">
      <c r="A3350" s="5">
        <v>2024</v>
      </c>
      <c r="B3350" s="10" t="s">
        <v>258</v>
      </c>
      <c r="C3350" s="10" t="s">
        <v>243</v>
      </c>
      <c r="D3350" s="10">
        <v>0</v>
      </c>
    </row>
    <row r="3351" spans="1:4" x14ac:dyDescent="0.25">
      <c r="A3351" s="5">
        <v>2024</v>
      </c>
      <c r="B3351" s="10" t="s">
        <v>259</v>
      </c>
      <c r="C3351" s="10" t="s">
        <v>243</v>
      </c>
      <c r="D3351" s="10">
        <v>0</v>
      </c>
    </row>
    <row r="3352" spans="1:4" x14ac:dyDescent="0.25">
      <c r="A3352" s="5">
        <v>2025</v>
      </c>
      <c r="B3352" s="10" t="s">
        <v>248</v>
      </c>
      <c r="C3352" s="10" t="s">
        <v>236</v>
      </c>
      <c r="D3352" s="10">
        <v>0</v>
      </c>
    </row>
    <row r="3353" spans="1:4" x14ac:dyDescent="0.25">
      <c r="A3353" s="5">
        <v>2025</v>
      </c>
      <c r="B3353" s="10" t="s">
        <v>249</v>
      </c>
      <c r="C3353" s="10" t="s">
        <v>236</v>
      </c>
      <c r="D3353" s="10">
        <v>0</v>
      </c>
    </row>
    <row r="3354" spans="1:4" x14ac:dyDescent="0.25">
      <c r="A3354" s="5">
        <v>2025</v>
      </c>
      <c r="B3354" s="10" t="s">
        <v>250</v>
      </c>
      <c r="C3354" s="10" t="s">
        <v>236</v>
      </c>
      <c r="D3354" s="10">
        <v>0</v>
      </c>
    </row>
    <row r="3355" spans="1:4" x14ac:dyDescent="0.25">
      <c r="A3355" s="5">
        <v>2025</v>
      </c>
      <c r="B3355" s="10" t="s">
        <v>251</v>
      </c>
      <c r="C3355" s="10" t="s">
        <v>236</v>
      </c>
      <c r="D3355" s="10">
        <v>0</v>
      </c>
    </row>
    <row r="3356" spans="1:4" x14ac:dyDescent="0.25">
      <c r="A3356" s="5">
        <v>2025</v>
      </c>
      <c r="B3356" s="10" t="s">
        <v>252</v>
      </c>
      <c r="C3356" s="10" t="s">
        <v>236</v>
      </c>
      <c r="D3356" s="10">
        <v>0</v>
      </c>
    </row>
    <row r="3357" spans="1:4" x14ac:dyDescent="0.25">
      <c r="A3357" s="5">
        <v>2025</v>
      </c>
      <c r="B3357" s="10" t="s">
        <v>253</v>
      </c>
      <c r="C3357" s="10" t="s">
        <v>236</v>
      </c>
      <c r="D3357" s="10">
        <v>0</v>
      </c>
    </row>
    <row r="3358" spans="1:4" x14ac:dyDescent="0.25">
      <c r="A3358" s="5">
        <v>2025</v>
      </c>
      <c r="B3358" s="10" t="s">
        <v>254</v>
      </c>
      <c r="C3358" s="10" t="s">
        <v>236</v>
      </c>
      <c r="D3358" s="10">
        <v>0</v>
      </c>
    </row>
    <row r="3359" spans="1:4" x14ac:dyDescent="0.25">
      <c r="A3359" s="5">
        <v>2025</v>
      </c>
      <c r="B3359" s="10" t="s">
        <v>255</v>
      </c>
      <c r="C3359" s="10" t="s">
        <v>236</v>
      </c>
      <c r="D3359" s="10">
        <v>0</v>
      </c>
    </row>
    <row r="3360" spans="1:4" x14ac:dyDescent="0.25">
      <c r="A3360" s="5">
        <v>2025</v>
      </c>
      <c r="B3360" s="10" t="s">
        <v>256</v>
      </c>
      <c r="C3360" s="10" t="s">
        <v>236</v>
      </c>
      <c r="D3360" s="10">
        <v>0</v>
      </c>
    </row>
    <row r="3361" spans="1:4" x14ac:dyDescent="0.25">
      <c r="A3361" s="5">
        <v>2025</v>
      </c>
      <c r="B3361" s="10" t="s">
        <v>257</v>
      </c>
      <c r="C3361" s="10" t="s">
        <v>236</v>
      </c>
      <c r="D3361" s="10">
        <v>0</v>
      </c>
    </row>
    <row r="3362" spans="1:4" x14ac:dyDescent="0.25">
      <c r="A3362" s="5">
        <v>2025</v>
      </c>
      <c r="B3362" s="10" t="s">
        <v>258</v>
      </c>
      <c r="C3362" s="10" t="s">
        <v>236</v>
      </c>
      <c r="D3362" s="10">
        <v>0</v>
      </c>
    </row>
    <row r="3363" spans="1:4" x14ac:dyDescent="0.25">
      <c r="A3363" s="5">
        <v>2025</v>
      </c>
      <c r="B3363" s="10" t="s">
        <v>259</v>
      </c>
      <c r="C3363" s="10" t="s">
        <v>236</v>
      </c>
      <c r="D3363" s="10">
        <v>0</v>
      </c>
    </row>
    <row r="3364" spans="1:4" x14ac:dyDescent="0.25">
      <c r="A3364" s="5">
        <v>2025</v>
      </c>
      <c r="B3364" s="10" t="s">
        <v>248</v>
      </c>
      <c r="C3364" s="10" t="s">
        <v>237</v>
      </c>
      <c r="D3364" s="10">
        <v>0</v>
      </c>
    </row>
    <row r="3365" spans="1:4" x14ac:dyDescent="0.25">
      <c r="A3365" s="5">
        <v>2025</v>
      </c>
      <c r="B3365" s="10" t="s">
        <v>249</v>
      </c>
      <c r="C3365" s="10" t="s">
        <v>237</v>
      </c>
      <c r="D3365" s="10">
        <v>0</v>
      </c>
    </row>
    <row r="3366" spans="1:4" x14ac:dyDescent="0.25">
      <c r="A3366" s="5">
        <v>2025</v>
      </c>
      <c r="B3366" s="10" t="s">
        <v>250</v>
      </c>
      <c r="C3366" s="10" t="s">
        <v>237</v>
      </c>
      <c r="D3366" s="10">
        <v>0</v>
      </c>
    </row>
    <row r="3367" spans="1:4" x14ac:dyDescent="0.25">
      <c r="A3367" s="5">
        <v>2025</v>
      </c>
      <c r="B3367" s="10" t="s">
        <v>251</v>
      </c>
      <c r="C3367" s="10" t="s">
        <v>237</v>
      </c>
      <c r="D3367" s="10">
        <v>0</v>
      </c>
    </row>
    <row r="3368" spans="1:4" x14ac:dyDescent="0.25">
      <c r="A3368" s="5">
        <v>2025</v>
      </c>
      <c r="B3368" s="10" t="s">
        <v>252</v>
      </c>
      <c r="C3368" s="10" t="s">
        <v>237</v>
      </c>
      <c r="D3368" s="10">
        <v>0</v>
      </c>
    </row>
    <row r="3369" spans="1:4" x14ac:dyDescent="0.25">
      <c r="A3369" s="5">
        <v>2025</v>
      </c>
      <c r="B3369" s="10" t="s">
        <v>253</v>
      </c>
      <c r="C3369" s="10" t="s">
        <v>237</v>
      </c>
      <c r="D3369" s="10">
        <v>0</v>
      </c>
    </row>
    <row r="3370" spans="1:4" x14ac:dyDescent="0.25">
      <c r="A3370" s="5">
        <v>2025</v>
      </c>
      <c r="B3370" s="10" t="s">
        <v>254</v>
      </c>
      <c r="C3370" s="10" t="s">
        <v>237</v>
      </c>
      <c r="D3370" s="10">
        <v>0</v>
      </c>
    </row>
    <row r="3371" spans="1:4" x14ac:dyDescent="0.25">
      <c r="A3371" s="5">
        <v>2025</v>
      </c>
      <c r="B3371" s="10" t="s">
        <v>255</v>
      </c>
      <c r="C3371" s="10" t="s">
        <v>237</v>
      </c>
      <c r="D3371" s="10">
        <v>0</v>
      </c>
    </row>
    <row r="3372" spans="1:4" x14ac:dyDescent="0.25">
      <c r="A3372" s="5">
        <v>2025</v>
      </c>
      <c r="B3372" s="10" t="s">
        <v>256</v>
      </c>
      <c r="C3372" s="10" t="s">
        <v>237</v>
      </c>
      <c r="D3372" s="10">
        <v>0</v>
      </c>
    </row>
    <row r="3373" spans="1:4" x14ac:dyDescent="0.25">
      <c r="A3373" s="5">
        <v>2025</v>
      </c>
      <c r="B3373" s="10" t="s">
        <v>257</v>
      </c>
      <c r="C3373" s="10" t="s">
        <v>237</v>
      </c>
      <c r="D3373" s="10">
        <v>0</v>
      </c>
    </row>
    <row r="3374" spans="1:4" x14ac:dyDescent="0.25">
      <c r="A3374" s="5">
        <v>2025</v>
      </c>
      <c r="B3374" s="10" t="s">
        <v>258</v>
      </c>
      <c r="C3374" s="10" t="s">
        <v>237</v>
      </c>
      <c r="D3374" s="10">
        <v>0</v>
      </c>
    </row>
    <row r="3375" spans="1:4" x14ac:dyDescent="0.25">
      <c r="A3375" s="5">
        <v>2025</v>
      </c>
      <c r="B3375" s="10" t="s">
        <v>259</v>
      </c>
      <c r="C3375" s="10" t="s">
        <v>237</v>
      </c>
      <c r="D3375" s="10">
        <v>0</v>
      </c>
    </row>
    <row r="3376" spans="1:4" x14ac:dyDescent="0.25">
      <c r="A3376" s="5">
        <v>2025</v>
      </c>
      <c r="B3376" s="10" t="s">
        <v>248</v>
      </c>
      <c r="C3376" s="10" t="s">
        <v>238</v>
      </c>
      <c r="D3376" s="10">
        <v>0</v>
      </c>
    </row>
    <row r="3377" spans="1:4" x14ac:dyDescent="0.25">
      <c r="A3377" s="5">
        <v>2025</v>
      </c>
      <c r="B3377" s="10" t="s">
        <v>249</v>
      </c>
      <c r="C3377" s="10" t="s">
        <v>238</v>
      </c>
      <c r="D3377" s="10">
        <v>0</v>
      </c>
    </row>
    <row r="3378" spans="1:4" x14ac:dyDescent="0.25">
      <c r="A3378" s="5">
        <v>2025</v>
      </c>
      <c r="B3378" s="10" t="s">
        <v>250</v>
      </c>
      <c r="C3378" s="10" t="s">
        <v>238</v>
      </c>
      <c r="D3378" s="10">
        <v>0</v>
      </c>
    </row>
    <row r="3379" spans="1:4" x14ac:dyDescent="0.25">
      <c r="A3379" s="5">
        <v>2025</v>
      </c>
      <c r="B3379" s="10" t="s">
        <v>251</v>
      </c>
      <c r="C3379" s="10" t="s">
        <v>238</v>
      </c>
      <c r="D3379" s="10">
        <v>0</v>
      </c>
    </row>
    <row r="3380" spans="1:4" x14ac:dyDescent="0.25">
      <c r="A3380" s="5">
        <v>2025</v>
      </c>
      <c r="B3380" s="10" t="s">
        <v>252</v>
      </c>
      <c r="C3380" s="10" t="s">
        <v>238</v>
      </c>
      <c r="D3380" s="10">
        <v>0</v>
      </c>
    </row>
    <row r="3381" spans="1:4" x14ac:dyDescent="0.25">
      <c r="A3381" s="5">
        <v>2025</v>
      </c>
      <c r="B3381" s="10" t="s">
        <v>253</v>
      </c>
      <c r="C3381" s="10" t="s">
        <v>238</v>
      </c>
      <c r="D3381" s="10">
        <v>0</v>
      </c>
    </row>
    <row r="3382" spans="1:4" x14ac:dyDescent="0.25">
      <c r="A3382" s="5">
        <v>2025</v>
      </c>
      <c r="B3382" s="10" t="s">
        <v>254</v>
      </c>
      <c r="C3382" s="10" t="s">
        <v>238</v>
      </c>
      <c r="D3382" s="10">
        <v>0</v>
      </c>
    </row>
    <row r="3383" spans="1:4" x14ac:dyDescent="0.25">
      <c r="A3383" s="5">
        <v>2025</v>
      </c>
      <c r="B3383" s="10" t="s">
        <v>255</v>
      </c>
      <c r="C3383" s="10" t="s">
        <v>238</v>
      </c>
      <c r="D3383" s="10">
        <v>0</v>
      </c>
    </row>
    <row r="3384" spans="1:4" x14ac:dyDescent="0.25">
      <c r="A3384" s="5">
        <v>2025</v>
      </c>
      <c r="B3384" s="10" t="s">
        <v>256</v>
      </c>
      <c r="C3384" s="10" t="s">
        <v>238</v>
      </c>
      <c r="D3384" s="10">
        <v>0</v>
      </c>
    </row>
    <row r="3385" spans="1:4" x14ac:dyDescent="0.25">
      <c r="A3385" s="5">
        <v>2025</v>
      </c>
      <c r="B3385" s="10" t="s">
        <v>257</v>
      </c>
      <c r="C3385" s="10" t="s">
        <v>238</v>
      </c>
      <c r="D3385" s="10">
        <v>0</v>
      </c>
    </row>
    <row r="3386" spans="1:4" x14ac:dyDescent="0.25">
      <c r="A3386" s="5">
        <v>2025</v>
      </c>
      <c r="B3386" s="10" t="s">
        <v>258</v>
      </c>
      <c r="C3386" s="10" t="s">
        <v>238</v>
      </c>
      <c r="D3386" s="10">
        <v>0</v>
      </c>
    </row>
    <row r="3387" spans="1:4" x14ac:dyDescent="0.25">
      <c r="A3387" s="5">
        <v>2025</v>
      </c>
      <c r="B3387" s="10" t="s">
        <v>259</v>
      </c>
      <c r="C3387" s="10" t="s">
        <v>238</v>
      </c>
      <c r="D3387" s="10">
        <v>0</v>
      </c>
    </row>
    <row r="3388" spans="1:4" x14ac:dyDescent="0.25">
      <c r="A3388" s="5">
        <v>2025</v>
      </c>
      <c r="B3388" s="10" t="s">
        <v>248</v>
      </c>
      <c r="C3388" s="10" t="s">
        <v>239</v>
      </c>
      <c r="D3388" s="10">
        <v>0</v>
      </c>
    </row>
    <row r="3389" spans="1:4" x14ac:dyDescent="0.25">
      <c r="A3389" s="5">
        <v>2025</v>
      </c>
      <c r="B3389" s="10" t="s">
        <v>249</v>
      </c>
      <c r="C3389" s="10" t="s">
        <v>239</v>
      </c>
      <c r="D3389" s="10">
        <v>0</v>
      </c>
    </row>
    <row r="3390" spans="1:4" x14ac:dyDescent="0.25">
      <c r="A3390" s="5">
        <v>2025</v>
      </c>
      <c r="B3390" s="10" t="s">
        <v>250</v>
      </c>
      <c r="C3390" s="10" t="s">
        <v>239</v>
      </c>
      <c r="D3390" s="10">
        <v>0</v>
      </c>
    </row>
    <row r="3391" spans="1:4" x14ac:dyDescent="0.25">
      <c r="A3391" s="5">
        <v>2025</v>
      </c>
      <c r="B3391" s="10" t="s">
        <v>251</v>
      </c>
      <c r="C3391" s="10" t="s">
        <v>239</v>
      </c>
      <c r="D3391" s="10">
        <v>0</v>
      </c>
    </row>
    <row r="3392" spans="1:4" x14ac:dyDescent="0.25">
      <c r="A3392" s="5">
        <v>2025</v>
      </c>
      <c r="B3392" s="10" t="s">
        <v>252</v>
      </c>
      <c r="C3392" s="10" t="s">
        <v>239</v>
      </c>
      <c r="D3392" s="10">
        <v>0</v>
      </c>
    </row>
    <row r="3393" spans="1:4" x14ac:dyDescent="0.25">
      <c r="A3393" s="5">
        <v>2025</v>
      </c>
      <c r="B3393" s="10" t="s">
        <v>253</v>
      </c>
      <c r="C3393" s="10" t="s">
        <v>239</v>
      </c>
      <c r="D3393" s="10">
        <v>0</v>
      </c>
    </row>
    <row r="3394" spans="1:4" x14ac:dyDescent="0.25">
      <c r="A3394" s="5">
        <v>2025</v>
      </c>
      <c r="B3394" s="10" t="s">
        <v>254</v>
      </c>
      <c r="C3394" s="10" t="s">
        <v>239</v>
      </c>
      <c r="D3394" s="10">
        <v>0</v>
      </c>
    </row>
    <row r="3395" spans="1:4" x14ac:dyDescent="0.25">
      <c r="A3395" s="5">
        <v>2025</v>
      </c>
      <c r="B3395" s="10" t="s">
        <v>255</v>
      </c>
      <c r="C3395" s="10" t="s">
        <v>239</v>
      </c>
      <c r="D3395" s="10">
        <v>0</v>
      </c>
    </row>
    <row r="3396" spans="1:4" x14ac:dyDescent="0.25">
      <c r="A3396" s="5">
        <v>2025</v>
      </c>
      <c r="B3396" s="10" t="s">
        <v>256</v>
      </c>
      <c r="C3396" s="10" t="s">
        <v>239</v>
      </c>
      <c r="D3396" s="10">
        <v>0</v>
      </c>
    </row>
    <row r="3397" spans="1:4" x14ac:dyDescent="0.25">
      <c r="A3397" s="5">
        <v>2025</v>
      </c>
      <c r="B3397" s="10" t="s">
        <v>257</v>
      </c>
      <c r="C3397" s="10" t="s">
        <v>239</v>
      </c>
      <c r="D3397" s="10">
        <v>0</v>
      </c>
    </row>
    <row r="3398" spans="1:4" x14ac:dyDescent="0.25">
      <c r="A3398" s="5">
        <v>2025</v>
      </c>
      <c r="B3398" s="10" t="s">
        <v>258</v>
      </c>
      <c r="C3398" s="10" t="s">
        <v>239</v>
      </c>
      <c r="D3398" s="10">
        <v>0</v>
      </c>
    </row>
    <row r="3399" spans="1:4" x14ac:dyDescent="0.25">
      <c r="A3399" s="5">
        <v>2025</v>
      </c>
      <c r="B3399" s="10" t="s">
        <v>259</v>
      </c>
      <c r="C3399" s="10" t="s">
        <v>239</v>
      </c>
      <c r="D3399" s="10">
        <v>0</v>
      </c>
    </row>
    <row r="3400" spans="1:4" x14ac:dyDescent="0.25">
      <c r="A3400" s="5">
        <v>2025</v>
      </c>
      <c r="B3400" s="10" t="s">
        <v>248</v>
      </c>
      <c r="C3400" s="10" t="s">
        <v>240</v>
      </c>
      <c r="D3400" s="10">
        <v>0</v>
      </c>
    </row>
    <row r="3401" spans="1:4" x14ac:dyDescent="0.25">
      <c r="A3401" s="5">
        <v>2025</v>
      </c>
      <c r="B3401" s="10" t="s">
        <v>249</v>
      </c>
      <c r="C3401" s="10" t="s">
        <v>240</v>
      </c>
      <c r="D3401" s="10">
        <v>0</v>
      </c>
    </row>
    <row r="3402" spans="1:4" x14ac:dyDescent="0.25">
      <c r="A3402" s="5">
        <v>2025</v>
      </c>
      <c r="B3402" s="10" t="s">
        <v>250</v>
      </c>
      <c r="C3402" s="10" t="s">
        <v>240</v>
      </c>
      <c r="D3402" s="10">
        <v>0</v>
      </c>
    </row>
    <row r="3403" spans="1:4" x14ac:dyDescent="0.25">
      <c r="A3403" s="5">
        <v>2025</v>
      </c>
      <c r="B3403" s="10" t="s">
        <v>251</v>
      </c>
      <c r="C3403" s="10" t="s">
        <v>240</v>
      </c>
      <c r="D3403" s="10">
        <v>0</v>
      </c>
    </row>
    <row r="3404" spans="1:4" x14ac:dyDescent="0.25">
      <c r="A3404" s="5">
        <v>2025</v>
      </c>
      <c r="B3404" s="10" t="s">
        <v>252</v>
      </c>
      <c r="C3404" s="10" t="s">
        <v>240</v>
      </c>
      <c r="D3404" s="10">
        <v>0</v>
      </c>
    </row>
    <row r="3405" spans="1:4" x14ac:dyDescent="0.25">
      <c r="A3405" s="5">
        <v>2025</v>
      </c>
      <c r="B3405" s="10" t="s">
        <v>253</v>
      </c>
      <c r="C3405" s="10" t="s">
        <v>240</v>
      </c>
      <c r="D3405" s="10">
        <v>0</v>
      </c>
    </row>
    <row r="3406" spans="1:4" x14ac:dyDescent="0.25">
      <c r="A3406" s="5">
        <v>2025</v>
      </c>
      <c r="B3406" s="10" t="s">
        <v>254</v>
      </c>
      <c r="C3406" s="10" t="s">
        <v>240</v>
      </c>
      <c r="D3406" s="10">
        <v>0</v>
      </c>
    </row>
    <row r="3407" spans="1:4" x14ac:dyDescent="0.25">
      <c r="A3407" s="5">
        <v>2025</v>
      </c>
      <c r="B3407" s="10" t="s">
        <v>255</v>
      </c>
      <c r="C3407" s="10" t="s">
        <v>240</v>
      </c>
      <c r="D3407" s="10">
        <v>0</v>
      </c>
    </row>
    <row r="3408" spans="1:4" x14ac:dyDescent="0.25">
      <c r="A3408" s="5">
        <v>2025</v>
      </c>
      <c r="B3408" s="10" t="s">
        <v>256</v>
      </c>
      <c r="C3408" s="10" t="s">
        <v>240</v>
      </c>
      <c r="D3408" s="10">
        <v>0</v>
      </c>
    </row>
    <row r="3409" spans="1:4" x14ac:dyDescent="0.25">
      <c r="A3409" s="5">
        <v>2025</v>
      </c>
      <c r="B3409" s="10" t="s">
        <v>257</v>
      </c>
      <c r="C3409" s="10" t="s">
        <v>240</v>
      </c>
      <c r="D3409" s="10">
        <v>0</v>
      </c>
    </row>
    <row r="3410" spans="1:4" x14ac:dyDescent="0.25">
      <c r="A3410" s="5">
        <v>2025</v>
      </c>
      <c r="B3410" s="10" t="s">
        <v>258</v>
      </c>
      <c r="C3410" s="10" t="s">
        <v>240</v>
      </c>
      <c r="D3410" s="10">
        <v>0</v>
      </c>
    </row>
    <row r="3411" spans="1:4" x14ac:dyDescent="0.25">
      <c r="A3411" s="5">
        <v>2025</v>
      </c>
      <c r="B3411" s="10" t="s">
        <v>259</v>
      </c>
      <c r="C3411" s="10" t="s">
        <v>240</v>
      </c>
      <c r="D3411" s="10">
        <v>0</v>
      </c>
    </row>
    <row r="3412" spans="1:4" x14ac:dyDescent="0.25">
      <c r="A3412" s="5">
        <v>2025</v>
      </c>
      <c r="B3412" s="10" t="s">
        <v>248</v>
      </c>
      <c r="C3412" s="10" t="s">
        <v>241</v>
      </c>
      <c r="D3412" s="10">
        <v>0</v>
      </c>
    </row>
    <row r="3413" spans="1:4" x14ac:dyDescent="0.25">
      <c r="A3413" s="5">
        <v>2025</v>
      </c>
      <c r="B3413" s="10" t="s">
        <v>249</v>
      </c>
      <c r="C3413" s="10" t="s">
        <v>241</v>
      </c>
      <c r="D3413" s="10">
        <v>0</v>
      </c>
    </row>
    <row r="3414" spans="1:4" x14ac:dyDescent="0.25">
      <c r="A3414" s="5">
        <v>2025</v>
      </c>
      <c r="B3414" s="10" t="s">
        <v>250</v>
      </c>
      <c r="C3414" s="10" t="s">
        <v>241</v>
      </c>
      <c r="D3414" s="10">
        <v>0</v>
      </c>
    </row>
    <row r="3415" spans="1:4" x14ac:dyDescent="0.25">
      <c r="A3415" s="5">
        <v>2025</v>
      </c>
      <c r="B3415" s="10" t="s">
        <v>251</v>
      </c>
      <c r="C3415" s="10" t="s">
        <v>241</v>
      </c>
      <c r="D3415" s="10">
        <v>0</v>
      </c>
    </row>
    <row r="3416" spans="1:4" x14ac:dyDescent="0.25">
      <c r="A3416" s="5">
        <v>2025</v>
      </c>
      <c r="B3416" s="10" t="s">
        <v>252</v>
      </c>
      <c r="C3416" s="10" t="s">
        <v>241</v>
      </c>
      <c r="D3416" s="10">
        <v>0</v>
      </c>
    </row>
    <row r="3417" spans="1:4" x14ac:dyDescent="0.25">
      <c r="A3417" s="5">
        <v>2025</v>
      </c>
      <c r="B3417" s="10" t="s">
        <v>253</v>
      </c>
      <c r="C3417" s="10" t="s">
        <v>241</v>
      </c>
      <c r="D3417" s="10">
        <v>0</v>
      </c>
    </row>
    <row r="3418" spans="1:4" x14ac:dyDescent="0.25">
      <c r="A3418" s="5">
        <v>2025</v>
      </c>
      <c r="B3418" s="10" t="s">
        <v>254</v>
      </c>
      <c r="C3418" s="10" t="s">
        <v>241</v>
      </c>
      <c r="D3418" s="10">
        <v>0</v>
      </c>
    </row>
    <row r="3419" spans="1:4" x14ac:dyDescent="0.25">
      <c r="A3419" s="5">
        <v>2025</v>
      </c>
      <c r="B3419" s="10" t="s">
        <v>255</v>
      </c>
      <c r="C3419" s="10" t="s">
        <v>241</v>
      </c>
      <c r="D3419" s="10">
        <v>0</v>
      </c>
    </row>
    <row r="3420" spans="1:4" x14ac:dyDescent="0.25">
      <c r="A3420" s="5">
        <v>2025</v>
      </c>
      <c r="B3420" s="10" t="s">
        <v>256</v>
      </c>
      <c r="C3420" s="10" t="s">
        <v>241</v>
      </c>
      <c r="D3420" s="10">
        <v>0</v>
      </c>
    </row>
    <row r="3421" spans="1:4" x14ac:dyDescent="0.25">
      <c r="A3421" s="5">
        <v>2025</v>
      </c>
      <c r="B3421" s="10" t="s">
        <v>257</v>
      </c>
      <c r="C3421" s="10" t="s">
        <v>241</v>
      </c>
      <c r="D3421" s="10">
        <v>0</v>
      </c>
    </row>
    <row r="3422" spans="1:4" x14ac:dyDescent="0.25">
      <c r="A3422" s="5">
        <v>2025</v>
      </c>
      <c r="B3422" s="10" t="s">
        <v>258</v>
      </c>
      <c r="C3422" s="10" t="s">
        <v>241</v>
      </c>
      <c r="D3422" s="10">
        <v>0</v>
      </c>
    </row>
    <row r="3423" spans="1:4" x14ac:dyDescent="0.25">
      <c r="A3423" s="5">
        <v>2025</v>
      </c>
      <c r="B3423" s="10" t="s">
        <v>259</v>
      </c>
      <c r="C3423" s="10" t="s">
        <v>241</v>
      </c>
      <c r="D3423" s="10">
        <v>0</v>
      </c>
    </row>
    <row r="3424" spans="1:4" x14ac:dyDescent="0.25">
      <c r="A3424" s="5">
        <v>2025</v>
      </c>
      <c r="B3424" s="10" t="s">
        <v>248</v>
      </c>
      <c r="C3424" s="10" t="s">
        <v>260</v>
      </c>
      <c r="D3424" s="10">
        <v>0</v>
      </c>
    </row>
    <row r="3425" spans="1:4" x14ac:dyDescent="0.25">
      <c r="A3425" s="5">
        <v>2025</v>
      </c>
      <c r="B3425" s="10" t="s">
        <v>249</v>
      </c>
      <c r="C3425" s="10" t="s">
        <v>260</v>
      </c>
      <c r="D3425" s="10">
        <v>216000</v>
      </c>
    </row>
    <row r="3426" spans="1:4" x14ac:dyDescent="0.25">
      <c r="A3426" s="5">
        <v>2025</v>
      </c>
      <c r="B3426" s="10" t="s">
        <v>250</v>
      </c>
      <c r="C3426" s="10" t="s">
        <v>260</v>
      </c>
      <c r="D3426" s="10">
        <v>0</v>
      </c>
    </row>
    <row r="3427" spans="1:4" x14ac:dyDescent="0.25">
      <c r="A3427" s="5">
        <v>2025</v>
      </c>
      <c r="B3427" s="10" t="s">
        <v>251</v>
      </c>
      <c r="C3427" s="10" t="s">
        <v>260</v>
      </c>
      <c r="D3427" s="10">
        <v>0</v>
      </c>
    </row>
    <row r="3428" spans="1:4" x14ac:dyDescent="0.25">
      <c r="A3428" s="5">
        <v>2025</v>
      </c>
      <c r="B3428" s="10" t="s">
        <v>252</v>
      </c>
      <c r="C3428" s="10" t="s">
        <v>260</v>
      </c>
      <c r="D3428" s="10">
        <v>0</v>
      </c>
    </row>
    <row r="3429" spans="1:4" x14ac:dyDescent="0.25">
      <c r="A3429" s="5">
        <v>2025</v>
      </c>
      <c r="B3429" s="10" t="s">
        <v>253</v>
      </c>
      <c r="C3429" s="10" t="s">
        <v>260</v>
      </c>
      <c r="D3429" s="10">
        <v>0</v>
      </c>
    </row>
    <row r="3430" spans="1:4" x14ac:dyDescent="0.25">
      <c r="A3430" s="5">
        <v>2025</v>
      </c>
      <c r="B3430" s="10" t="s">
        <v>254</v>
      </c>
      <c r="C3430" s="10" t="s">
        <v>260</v>
      </c>
      <c r="D3430" s="10">
        <v>0</v>
      </c>
    </row>
    <row r="3431" spans="1:4" x14ac:dyDescent="0.25">
      <c r="A3431" s="5">
        <v>2025</v>
      </c>
      <c r="B3431" s="10" t="s">
        <v>255</v>
      </c>
      <c r="C3431" s="10" t="s">
        <v>260</v>
      </c>
      <c r="D3431" s="10">
        <v>0</v>
      </c>
    </row>
    <row r="3432" spans="1:4" x14ac:dyDescent="0.25">
      <c r="A3432" s="5">
        <v>2025</v>
      </c>
      <c r="B3432" s="10" t="s">
        <v>256</v>
      </c>
      <c r="C3432" s="10" t="s">
        <v>260</v>
      </c>
      <c r="D3432" s="10">
        <v>528000</v>
      </c>
    </row>
    <row r="3433" spans="1:4" x14ac:dyDescent="0.25">
      <c r="A3433" s="5">
        <v>2025</v>
      </c>
      <c r="B3433" s="10" t="s">
        <v>257</v>
      </c>
      <c r="C3433" s="10" t="s">
        <v>260</v>
      </c>
      <c r="D3433" s="10">
        <v>0</v>
      </c>
    </row>
    <row r="3434" spans="1:4" x14ac:dyDescent="0.25">
      <c r="A3434" s="5">
        <v>2025</v>
      </c>
      <c r="B3434" s="10" t="s">
        <v>258</v>
      </c>
      <c r="C3434" s="10" t="s">
        <v>260</v>
      </c>
      <c r="D3434" s="10"/>
    </row>
    <row r="3435" spans="1:4" x14ac:dyDescent="0.25">
      <c r="A3435" s="5">
        <v>2025</v>
      </c>
      <c r="B3435" s="10" t="s">
        <v>259</v>
      </c>
      <c r="C3435" s="10" t="s">
        <v>260</v>
      </c>
      <c r="D3435" s="10">
        <v>418000</v>
      </c>
    </row>
    <row r="3436" spans="1:4" x14ac:dyDescent="0.25">
      <c r="A3436" s="5">
        <v>2025</v>
      </c>
      <c r="B3436" s="10" t="s">
        <v>248</v>
      </c>
      <c r="C3436" s="10" t="s">
        <v>244</v>
      </c>
      <c r="D3436" s="10">
        <v>0</v>
      </c>
    </row>
    <row r="3437" spans="1:4" x14ac:dyDescent="0.25">
      <c r="A3437" s="5">
        <v>2025</v>
      </c>
      <c r="B3437" s="10" t="s">
        <v>249</v>
      </c>
      <c r="C3437" s="10" t="s">
        <v>244</v>
      </c>
      <c r="D3437" s="10">
        <v>0</v>
      </c>
    </row>
    <row r="3438" spans="1:4" x14ac:dyDescent="0.25">
      <c r="A3438" s="5">
        <v>2025</v>
      </c>
      <c r="B3438" s="10" t="s">
        <v>250</v>
      </c>
      <c r="C3438" s="10" t="s">
        <v>244</v>
      </c>
      <c r="D3438" s="10">
        <v>0</v>
      </c>
    </row>
    <row r="3439" spans="1:4" x14ac:dyDescent="0.25">
      <c r="A3439" s="5">
        <v>2025</v>
      </c>
      <c r="B3439" s="10" t="s">
        <v>251</v>
      </c>
      <c r="C3439" s="10" t="s">
        <v>244</v>
      </c>
      <c r="D3439" s="10">
        <v>0</v>
      </c>
    </row>
    <row r="3440" spans="1:4" x14ac:dyDescent="0.25">
      <c r="A3440" s="5">
        <v>2025</v>
      </c>
      <c r="B3440" s="10" t="s">
        <v>252</v>
      </c>
      <c r="C3440" s="10" t="s">
        <v>244</v>
      </c>
      <c r="D3440" s="10">
        <v>260000</v>
      </c>
    </row>
    <row r="3441" spans="1:4" x14ac:dyDescent="0.25">
      <c r="A3441" s="5">
        <v>2025</v>
      </c>
      <c r="B3441" s="10" t="s">
        <v>253</v>
      </c>
      <c r="C3441" s="10" t="s">
        <v>244</v>
      </c>
      <c r="D3441" s="10">
        <v>0</v>
      </c>
    </row>
    <row r="3442" spans="1:4" x14ac:dyDescent="0.25">
      <c r="A3442" s="5">
        <v>2025</v>
      </c>
      <c r="B3442" s="10" t="s">
        <v>254</v>
      </c>
      <c r="C3442" s="10" t="s">
        <v>244</v>
      </c>
      <c r="D3442" s="10">
        <v>0</v>
      </c>
    </row>
    <row r="3443" spans="1:4" x14ac:dyDescent="0.25">
      <c r="A3443" s="5">
        <v>2025</v>
      </c>
      <c r="B3443" s="10" t="s">
        <v>255</v>
      </c>
      <c r="C3443" s="10" t="s">
        <v>244</v>
      </c>
      <c r="D3443" s="10">
        <v>0</v>
      </c>
    </row>
    <row r="3444" spans="1:4" x14ac:dyDescent="0.25">
      <c r="A3444" s="5">
        <v>2025</v>
      </c>
      <c r="B3444" s="10" t="s">
        <v>256</v>
      </c>
      <c r="C3444" s="10" t="s">
        <v>244</v>
      </c>
      <c r="D3444" s="10">
        <v>230000</v>
      </c>
    </row>
    <row r="3445" spans="1:4" x14ac:dyDescent="0.25">
      <c r="A3445" s="5">
        <v>2025</v>
      </c>
      <c r="B3445" s="10" t="s">
        <v>257</v>
      </c>
      <c r="C3445" s="10" t="s">
        <v>244</v>
      </c>
      <c r="D3445" s="10">
        <v>130000</v>
      </c>
    </row>
    <row r="3446" spans="1:4" x14ac:dyDescent="0.25">
      <c r="A3446" s="5">
        <v>2025</v>
      </c>
      <c r="B3446" s="10" t="s">
        <v>258</v>
      </c>
      <c r="C3446" s="10" t="s">
        <v>244</v>
      </c>
      <c r="D3446" s="10">
        <v>0</v>
      </c>
    </row>
    <row r="3447" spans="1:4" x14ac:dyDescent="0.25">
      <c r="A3447" s="5">
        <v>2025</v>
      </c>
      <c r="B3447" s="10" t="s">
        <v>259</v>
      </c>
      <c r="C3447" s="10" t="s">
        <v>244</v>
      </c>
      <c r="D3447" s="10">
        <v>0</v>
      </c>
    </row>
    <row r="3448" spans="1:4" x14ac:dyDescent="0.25">
      <c r="A3448" s="5">
        <v>2025</v>
      </c>
      <c r="B3448" s="10" t="s">
        <v>248</v>
      </c>
      <c r="C3448" s="10" t="s">
        <v>243</v>
      </c>
      <c r="D3448" s="10">
        <v>0</v>
      </c>
    </row>
    <row r="3449" spans="1:4" x14ac:dyDescent="0.25">
      <c r="A3449" s="5">
        <v>2025</v>
      </c>
      <c r="B3449" s="10" t="s">
        <v>249</v>
      </c>
      <c r="C3449" s="10" t="s">
        <v>243</v>
      </c>
      <c r="D3449" s="10">
        <v>0</v>
      </c>
    </row>
    <row r="3450" spans="1:4" x14ac:dyDescent="0.25">
      <c r="A3450" s="5">
        <v>2025</v>
      </c>
      <c r="B3450" s="10" t="s">
        <v>250</v>
      </c>
      <c r="C3450" s="10" t="s">
        <v>243</v>
      </c>
      <c r="D3450" s="10">
        <v>0</v>
      </c>
    </row>
    <row r="3451" spans="1:4" x14ac:dyDescent="0.25">
      <c r="A3451" s="5">
        <v>2025</v>
      </c>
      <c r="B3451" s="10" t="s">
        <v>251</v>
      </c>
      <c r="C3451" s="10" t="s">
        <v>243</v>
      </c>
      <c r="D3451" s="10">
        <v>0</v>
      </c>
    </row>
    <row r="3452" spans="1:4" x14ac:dyDescent="0.25">
      <c r="A3452" s="5">
        <v>2025</v>
      </c>
      <c r="B3452" s="10" t="s">
        <v>252</v>
      </c>
      <c r="C3452" s="10" t="s">
        <v>243</v>
      </c>
      <c r="D3452" s="10">
        <v>0</v>
      </c>
    </row>
    <row r="3453" spans="1:4" x14ac:dyDescent="0.25">
      <c r="A3453" s="5">
        <v>2025</v>
      </c>
      <c r="B3453" s="10" t="s">
        <v>253</v>
      </c>
      <c r="C3453" s="10" t="s">
        <v>243</v>
      </c>
      <c r="D3453" s="10">
        <v>0</v>
      </c>
    </row>
    <row r="3454" spans="1:4" x14ac:dyDescent="0.25">
      <c r="A3454" s="5">
        <v>2025</v>
      </c>
      <c r="B3454" s="10" t="s">
        <v>254</v>
      </c>
      <c r="C3454" s="10" t="s">
        <v>243</v>
      </c>
      <c r="D3454" s="10">
        <v>0</v>
      </c>
    </row>
    <row r="3455" spans="1:4" x14ac:dyDescent="0.25">
      <c r="A3455" s="5">
        <v>2025</v>
      </c>
      <c r="B3455" s="10" t="s">
        <v>255</v>
      </c>
      <c r="C3455" s="10" t="s">
        <v>243</v>
      </c>
      <c r="D3455" s="10">
        <v>0</v>
      </c>
    </row>
    <row r="3456" spans="1:4" x14ac:dyDescent="0.25">
      <c r="A3456" s="5">
        <v>2025</v>
      </c>
      <c r="B3456" s="10" t="s">
        <v>256</v>
      </c>
      <c r="C3456" s="10" t="s">
        <v>243</v>
      </c>
      <c r="D3456" s="10">
        <v>0</v>
      </c>
    </row>
    <row r="3457" spans="1:4" x14ac:dyDescent="0.25">
      <c r="A3457" s="5">
        <v>2025</v>
      </c>
      <c r="B3457" s="10" t="s">
        <v>257</v>
      </c>
      <c r="C3457" s="10" t="s">
        <v>243</v>
      </c>
      <c r="D3457" s="10">
        <v>0</v>
      </c>
    </row>
    <row r="3458" spans="1:4" x14ac:dyDescent="0.25">
      <c r="A3458" s="5">
        <v>2025</v>
      </c>
      <c r="B3458" s="10" t="s">
        <v>258</v>
      </c>
      <c r="C3458" s="10" t="s">
        <v>243</v>
      </c>
      <c r="D3458" s="10">
        <v>0</v>
      </c>
    </row>
    <row r="3459" spans="1:4" x14ac:dyDescent="0.25">
      <c r="A3459" s="5">
        <v>2025</v>
      </c>
      <c r="B3459" s="10" t="s">
        <v>259</v>
      </c>
      <c r="C3459" s="10" t="s">
        <v>243</v>
      </c>
      <c r="D3459" s="10">
        <v>0</v>
      </c>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3"/>
  <sheetViews>
    <sheetView workbookViewId="0"/>
  </sheetViews>
  <sheetFormatPr defaultColWidth="11.42578125" defaultRowHeight="15" x14ac:dyDescent="0.25"/>
  <cols>
    <col min="1" max="1" width="27.7109375" customWidth="1"/>
    <col min="2" max="20" width="31.7109375" customWidth="1"/>
  </cols>
  <sheetData>
    <row r="1" spans="1:3" ht="21" customHeight="1" x14ac:dyDescent="0.25">
      <c r="A1" s="1" t="s">
        <v>28</v>
      </c>
    </row>
    <row r="2" spans="1:3" ht="30" customHeight="1" x14ac:dyDescent="0.25">
      <c r="A2" s="8" t="s">
        <v>12</v>
      </c>
    </row>
    <row r="3" spans="1:3" ht="30" customHeight="1" x14ac:dyDescent="0.25">
      <c r="A3" s="4" t="s">
        <v>168</v>
      </c>
      <c r="B3" s="9" t="s">
        <v>247</v>
      </c>
      <c r="C3" s="9" t="s">
        <v>261</v>
      </c>
    </row>
    <row r="4" spans="1:3" ht="25.5" customHeight="1" x14ac:dyDescent="0.25">
      <c r="A4" s="5">
        <v>2006</v>
      </c>
      <c r="B4" s="10" t="s">
        <v>240</v>
      </c>
      <c r="C4" s="10">
        <v>350</v>
      </c>
    </row>
    <row r="5" spans="1:3" x14ac:dyDescent="0.25">
      <c r="A5" s="5">
        <v>2007</v>
      </c>
      <c r="B5" s="10" t="s">
        <v>240</v>
      </c>
      <c r="C5" s="10">
        <v>18000</v>
      </c>
    </row>
    <row r="6" spans="1:3" x14ac:dyDescent="0.25">
      <c r="A6" s="5">
        <v>2008</v>
      </c>
      <c r="B6" s="10" t="s">
        <v>240</v>
      </c>
      <c r="C6" s="10">
        <v>33000</v>
      </c>
    </row>
    <row r="7" spans="1:3" x14ac:dyDescent="0.25">
      <c r="A7" s="5">
        <v>2009</v>
      </c>
      <c r="B7" s="10" t="s">
        <v>240</v>
      </c>
      <c r="C7" s="10">
        <v>0</v>
      </c>
    </row>
    <row r="8" spans="1:3" x14ac:dyDescent="0.25">
      <c r="A8" s="5">
        <v>2010</v>
      </c>
      <c r="B8" s="10" t="s">
        <v>240</v>
      </c>
      <c r="C8" s="10">
        <v>220</v>
      </c>
    </row>
    <row r="9" spans="1:3" x14ac:dyDescent="0.25">
      <c r="A9" s="5">
        <v>2011</v>
      </c>
      <c r="B9" s="10" t="s">
        <v>240</v>
      </c>
      <c r="C9" s="10">
        <v>72000</v>
      </c>
    </row>
    <row r="10" spans="1:3" x14ac:dyDescent="0.25">
      <c r="A10" s="5">
        <v>2012</v>
      </c>
      <c r="B10" s="10" t="s">
        <v>240</v>
      </c>
      <c r="C10" s="10">
        <v>155000</v>
      </c>
    </row>
    <row r="11" spans="1:3" x14ac:dyDescent="0.25">
      <c r="A11" s="5">
        <v>2013</v>
      </c>
      <c r="B11" s="10" t="s">
        <v>240</v>
      </c>
      <c r="C11" s="10">
        <v>537000</v>
      </c>
    </row>
    <row r="12" spans="1:3" x14ac:dyDescent="0.25">
      <c r="A12" s="5">
        <v>2014</v>
      </c>
      <c r="B12" s="10" t="s">
        <v>240</v>
      </c>
      <c r="C12" s="10">
        <v>674000</v>
      </c>
    </row>
    <row r="13" spans="1:3" x14ac:dyDescent="0.25">
      <c r="A13" s="5">
        <v>2015</v>
      </c>
      <c r="B13" s="10" t="s">
        <v>240</v>
      </c>
      <c r="C13" s="10">
        <v>746000</v>
      </c>
    </row>
    <row r="14" spans="1:3" x14ac:dyDescent="0.25">
      <c r="A14" s="5">
        <v>2016</v>
      </c>
      <c r="B14" s="10" t="s">
        <v>240</v>
      </c>
      <c r="C14" s="10">
        <v>592000</v>
      </c>
    </row>
    <row r="15" spans="1:3" x14ac:dyDescent="0.25">
      <c r="A15" s="5">
        <v>2017</v>
      </c>
      <c r="B15" s="10" t="s">
        <v>240</v>
      </c>
      <c r="C15" s="10">
        <v>486000</v>
      </c>
    </row>
    <row r="16" spans="1:3" x14ac:dyDescent="0.25">
      <c r="A16" s="5">
        <v>2018</v>
      </c>
      <c r="B16" s="10" t="s">
        <v>240</v>
      </c>
      <c r="C16" s="10">
        <v>391000</v>
      </c>
    </row>
    <row r="17" spans="1:3" x14ac:dyDescent="0.25">
      <c r="A17" s="5">
        <v>2019</v>
      </c>
      <c r="B17" s="10" t="s">
        <v>240</v>
      </c>
      <c r="C17" s="10">
        <v>935000</v>
      </c>
    </row>
    <row r="18" spans="1:3" x14ac:dyDescent="0.25">
      <c r="A18" s="5">
        <v>2020</v>
      </c>
      <c r="B18" s="10" t="s">
        <v>240</v>
      </c>
      <c r="C18" s="10">
        <v>787000</v>
      </c>
    </row>
    <row r="19" spans="1:3" x14ac:dyDescent="0.25">
      <c r="A19" s="5">
        <v>2021</v>
      </c>
      <c r="B19" s="10" t="s">
        <v>240</v>
      </c>
      <c r="C19" s="10">
        <v>463000</v>
      </c>
    </row>
    <row r="20" spans="1:3" x14ac:dyDescent="0.25">
      <c r="A20" s="5">
        <v>2022</v>
      </c>
      <c r="B20" s="10" t="s">
        <v>240</v>
      </c>
      <c r="C20" s="10">
        <v>609000</v>
      </c>
    </row>
    <row r="21" spans="1:3" x14ac:dyDescent="0.25">
      <c r="A21" s="5">
        <v>2023</v>
      </c>
      <c r="B21" s="10" t="s">
        <v>240</v>
      </c>
      <c r="C21" s="10">
        <v>396000</v>
      </c>
    </row>
    <row r="22" spans="1:3" x14ac:dyDescent="0.25">
      <c r="A22" s="5">
        <v>2024</v>
      </c>
      <c r="B22" s="10" t="s">
        <v>240</v>
      </c>
      <c r="C22" s="10">
        <v>0</v>
      </c>
    </row>
    <row r="23" spans="1:3" x14ac:dyDescent="0.25">
      <c r="A23" s="5">
        <v>2025</v>
      </c>
      <c r="B23" s="10" t="s">
        <v>240</v>
      </c>
      <c r="C23" s="10">
        <v>0</v>
      </c>
    </row>
    <row r="24" spans="1:3" x14ac:dyDescent="0.25">
      <c r="A24" s="5">
        <v>2006</v>
      </c>
      <c r="B24" s="10" t="s">
        <v>262</v>
      </c>
      <c r="C24" s="10">
        <v>0</v>
      </c>
    </row>
    <row r="25" spans="1:3" x14ac:dyDescent="0.25">
      <c r="A25" s="5">
        <v>2007</v>
      </c>
      <c r="B25" s="10" t="s">
        <v>262</v>
      </c>
      <c r="C25" s="10">
        <v>0</v>
      </c>
    </row>
    <row r="26" spans="1:3" x14ac:dyDescent="0.25">
      <c r="A26" s="5">
        <v>2008</v>
      </c>
      <c r="B26" s="10" t="s">
        <v>262</v>
      </c>
      <c r="C26" s="10">
        <v>0</v>
      </c>
    </row>
    <row r="27" spans="1:3" x14ac:dyDescent="0.25">
      <c r="A27" s="5">
        <v>2009</v>
      </c>
      <c r="B27" s="10" t="s">
        <v>262</v>
      </c>
      <c r="C27" s="10">
        <v>0</v>
      </c>
    </row>
    <row r="28" spans="1:3" x14ac:dyDescent="0.25">
      <c r="A28" s="5">
        <v>2010</v>
      </c>
      <c r="B28" s="10" t="s">
        <v>262</v>
      </c>
      <c r="C28" s="10">
        <v>2400</v>
      </c>
    </row>
    <row r="29" spans="1:3" x14ac:dyDescent="0.25">
      <c r="A29" s="5">
        <v>2011</v>
      </c>
      <c r="B29" s="10" t="s">
        <v>262</v>
      </c>
      <c r="C29" s="10">
        <v>0</v>
      </c>
    </row>
    <row r="30" spans="1:3" x14ac:dyDescent="0.25">
      <c r="A30" s="5">
        <v>2012</v>
      </c>
      <c r="B30" s="10" t="s">
        <v>262</v>
      </c>
      <c r="C30" s="10">
        <v>0</v>
      </c>
    </row>
    <row r="31" spans="1:3" x14ac:dyDescent="0.25">
      <c r="A31" s="5">
        <v>2013</v>
      </c>
      <c r="B31" s="10" t="s">
        <v>262</v>
      </c>
      <c r="C31" s="10">
        <v>0</v>
      </c>
    </row>
    <row r="32" spans="1:3" x14ac:dyDescent="0.25">
      <c r="A32" s="5">
        <v>2014</v>
      </c>
      <c r="B32" s="10" t="s">
        <v>262</v>
      </c>
      <c r="C32" s="10">
        <v>0</v>
      </c>
    </row>
    <row r="33" spans="1:3" x14ac:dyDescent="0.25">
      <c r="A33" s="5">
        <v>2015</v>
      </c>
      <c r="B33" s="10" t="s">
        <v>262</v>
      </c>
      <c r="C33" s="10">
        <v>0</v>
      </c>
    </row>
    <row r="34" spans="1:3" x14ac:dyDescent="0.25">
      <c r="A34" s="5">
        <v>2016</v>
      </c>
      <c r="B34" s="10" t="s">
        <v>262</v>
      </c>
      <c r="C34" s="10">
        <v>0</v>
      </c>
    </row>
    <row r="35" spans="1:3" x14ac:dyDescent="0.25">
      <c r="A35" s="5">
        <v>2017</v>
      </c>
      <c r="B35" s="10" t="s">
        <v>262</v>
      </c>
      <c r="C35" s="10">
        <v>0</v>
      </c>
    </row>
    <row r="36" spans="1:3" x14ac:dyDescent="0.25">
      <c r="A36" s="5">
        <v>2018</v>
      </c>
      <c r="B36" s="10" t="s">
        <v>262</v>
      </c>
      <c r="C36" s="10">
        <v>0</v>
      </c>
    </row>
    <row r="37" spans="1:3" x14ac:dyDescent="0.25">
      <c r="A37" s="5">
        <v>2019</v>
      </c>
      <c r="B37" s="10" t="s">
        <v>262</v>
      </c>
      <c r="C37" s="10">
        <v>0</v>
      </c>
    </row>
    <row r="38" spans="1:3" x14ac:dyDescent="0.25">
      <c r="A38" s="5">
        <v>2020</v>
      </c>
      <c r="B38" s="10" t="s">
        <v>262</v>
      </c>
      <c r="C38" s="10">
        <v>0</v>
      </c>
    </row>
    <row r="39" spans="1:3" x14ac:dyDescent="0.25">
      <c r="A39" s="5">
        <v>2021</v>
      </c>
      <c r="B39" s="10" t="s">
        <v>262</v>
      </c>
      <c r="C39" s="10">
        <v>0</v>
      </c>
    </row>
    <row r="40" spans="1:3" x14ac:dyDescent="0.25">
      <c r="A40" s="5">
        <v>2022</v>
      </c>
      <c r="B40" s="10" t="s">
        <v>262</v>
      </c>
      <c r="C40" s="10">
        <v>0</v>
      </c>
    </row>
    <row r="41" spans="1:3" x14ac:dyDescent="0.25">
      <c r="A41" s="5">
        <v>2023</v>
      </c>
      <c r="B41" s="10" t="s">
        <v>262</v>
      </c>
      <c r="C41" s="10">
        <v>0</v>
      </c>
    </row>
    <row r="42" spans="1:3" x14ac:dyDescent="0.25">
      <c r="A42" s="5">
        <v>2024</v>
      </c>
      <c r="B42" s="10" t="s">
        <v>262</v>
      </c>
      <c r="C42" s="10">
        <v>0</v>
      </c>
    </row>
    <row r="43" spans="1:3" x14ac:dyDescent="0.25">
      <c r="A43" s="5">
        <v>2025</v>
      </c>
      <c r="B43" s="10" t="s">
        <v>262</v>
      </c>
      <c r="C43" s="10">
        <v>0</v>
      </c>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7"/>
  <sheetViews>
    <sheetView workbookViewId="0"/>
  </sheetViews>
  <sheetFormatPr defaultColWidth="11.42578125" defaultRowHeight="15" x14ac:dyDescent="0.25"/>
  <cols>
    <col min="1" max="1" width="27.7109375" customWidth="1"/>
    <col min="2" max="20" width="31.7109375" customWidth="1"/>
  </cols>
  <sheetData>
    <row r="1" spans="1:9" ht="21" customHeight="1" x14ac:dyDescent="0.25">
      <c r="A1" s="1" t="s">
        <v>29</v>
      </c>
    </row>
    <row r="2" spans="1:9" ht="30" customHeight="1" x14ac:dyDescent="0.25">
      <c r="A2" s="8" t="s">
        <v>12</v>
      </c>
    </row>
    <row r="3" spans="1:9" ht="30" customHeight="1" x14ac:dyDescent="0.25">
      <c r="A3" s="4" t="s">
        <v>168</v>
      </c>
      <c r="B3" s="9" t="s">
        <v>263</v>
      </c>
      <c r="C3" s="9" t="s">
        <v>264</v>
      </c>
      <c r="D3" s="9" t="s">
        <v>265</v>
      </c>
      <c r="E3" s="9" t="s">
        <v>266</v>
      </c>
      <c r="F3" s="9" t="s">
        <v>267</v>
      </c>
      <c r="G3" s="9" t="s">
        <v>268</v>
      </c>
      <c r="H3" s="9" t="s">
        <v>269</v>
      </c>
      <c r="I3" s="9" t="s">
        <v>270</v>
      </c>
    </row>
    <row r="4" spans="1:9" ht="25.5" customHeight="1" x14ac:dyDescent="0.25">
      <c r="A4" s="5">
        <v>1992</v>
      </c>
      <c r="B4" s="10">
        <v>8993000</v>
      </c>
      <c r="C4" s="10">
        <v>84</v>
      </c>
      <c r="D4" s="10">
        <v>617000</v>
      </c>
      <c r="E4" s="10">
        <v>6</v>
      </c>
      <c r="F4" s="10">
        <v>1101000</v>
      </c>
      <c r="G4" s="10">
        <v>10</v>
      </c>
      <c r="H4" s="10">
        <v>10711000</v>
      </c>
      <c r="I4" s="10">
        <v>10447000</v>
      </c>
    </row>
    <row r="5" spans="1:9" x14ac:dyDescent="0.25">
      <c r="A5" s="5">
        <v>1993</v>
      </c>
      <c r="B5" s="10">
        <v>8395000</v>
      </c>
      <c r="C5" s="10">
        <v>73</v>
      </c>
      <c r="D5" s="10">
        <v>917000</v>
      </c>
      <c r="E5" s="10">
        <v>8</v>
      </c>
      <c r="F5" s="10">
        <v>2239000</v>
      </c>
      <c r="G5" s="10">
        <v>19</v>
      </c>
      <c r="H5" s="10">
        <v>11551000</v>
      </c>
      <c r="I5" s="10">
        <v>9823000</v>
      </c>
    </row>
    <row r="6" spans="1:9" x14ac:dyDescent="0.25">
      <c r="A6" s="5">
        <v>1994</v>
      </c>
      <c r="B6" s="10">
        <v>9854000</v>
      </c>
      <c r="C6" s="10">
        <v>90</v>
      </c>
      <c r="D6" s="10">
        <v>1017000</v>
      </c>
      <c r="E6" s="10">
        <v>9</v>
      </c>
      <c r="F6" s="10">
        <v>47000</v>
      </c>
      <c r="G6" s="10">
        <v>0.4</v>
      </c>
      <c r="H6" s="10">
        <v>10918000</v>
      </c>
      <c r="I6" s="10">
        <v>10379000</v>
      </c>
    </row>
    <row r="7" spans="1:9" x14ac:dyDescent="0.25">
      <c r="A7" s="5">
        <v>1995</v>
      </c>
      <c r="B7" s="10">
        <v>12449000</v>
      </c>
      <c r="C7" s="10">
        <v>95</v>
      </c>
      <c r="D7" s="10">
        <v>683000</v>
      </c>
      <c r="E7" s="10">
        <v>5</v>
      </c>
      <c r="F7" s="10">
        <v>0</v>
      </c>
      <c r="G7" s="10">
        <v>0</v>
      </c>
      <c r="H7" s="10">
        <v>13132000</v>
      </c>
      <c r="I7" s="10">
        <v>10912000</v>
      </c>
    </row>
    <row r="8" spans="1:9" x14ac:dyDescent="0.25">
      <c r="A8" s="5">
        <v>1996</v>
      </c>
      <c r="B8" s="10">
        <v>12174000</v>
      </c>
      <c r="C8" s="10">
        <v>93</v>
      </c>
      <c r="D8" s="10">
        <v>572000</v>
      </c>
      <c r="E8" s="10">
        <v>4</v>
      </c>
      <c r="F8" s="10">
        <v>283000</v>
      </c>
      <c r="G8" s="10">
        <v>2</v>
      </c>
      <c r="H8" s="10">
        <v>13029000</v>
      </c>
      <c r="I8" s="10">
        <v>11578000</v>
      </c>
    </row>
    <row r="9" spans="1:9" x14ac:dyDescent="0.25">
      <c r="A9" s="5">
        <v>1997</v>
      </c>
      <c r="B9" s="10">
        <v>15028000</v>
      </c>
      <c r="C9" s="10">
        <v>94</v>
      </c>
      <c r="D9" s="10">
        <v>889000</v>
      </c>
      <c r="E9" s="10">
        <v>5</v>
      </c>
      <c r="F9" s="10">
        <v>98000</v>
      </c>
      <c r="G9" s="10">
        <v>1</v>
      </c>
      <c r="H9" s="10">
        <v>16015000</v>
      </c>
      <c r="I9" s="10">
        <v>10330000</v>
      </c>
    </row>
    <row r="10" spans="1:9" x14ac:dyDescent="0.25">
      <c r="A10" s="5">
        <v>1998</v>
      </c>
      <c r="B10" s="10">
        <v>13035000</v>
      </c>
      <c r="C10" s="10">
        <v>96</v>
      </c>
      <c r="D10" s="10">
        <v>410000</v>
      </c>
      <c r="E10" s="10">
        <v>3</v>
      </c>
      <c r="F10" s="10">
        <v>80000</v>
      </c>
      <c r="G10" s="10">
        <v>1</v>
      </c>
      <c r="H10" s="10">
        <v>13525000</v>
      </c>
      <c r="I10" s="10">
        <v>11000000</v>
      </c>
    </row>
    <row r="11" spans="1:9" x14ac:dyDescent="0.25">
      <c r="A11" s="5">
        <v>1999</v>
      </c>
      <c r="B11" s="10">
        <v>11264000</v>
      </c>
      <c r="C11" s="10">
        <v>94</v>
      </c>
      <c r="D11" s="10">
        <v>90000</v>
      </c>
      <c r="E11" s="10">
        <v>1</v>
      </c>
      <c r="F11" s="10">
        <v>616000</v>
      </c>
      <c r="G11" s="10">
        <v>5</v>
      </c>
      <c r="H11" s="10">
        <v>11970000</v>
      </c>
      <c r="I11" s="10">
        <v>9759000</v>
      </c>
    </row>
    <row r="12" spans="1:9" x14ac:dyDescent="0.25">
      <c r="A12" s="5">
        <v>2000</v>
      </c>
      <c r="B12" s="10">
        <v>13410000</v>
      </c>
      <c r="C12" s="10">
        <v>92</v>
      </c>
      <c r="D12" s="10">
        <v>287000</v>
      </c>
      <c r="E12" s="10">
        <v>2</v>
      </c>
      <c r="F12" s="10">
        <v>892000</v>
      </c>
      <c r="G12" s="10">
        <v>6</v>
      </c>
      <c r="H12" s="10">
        <v>14589000</v>
      </c>
      <c r="I12" s="10">
        <v>12505000</v>
      </c>
    </row>
    <row r="13" spans="1:9" x14ac:dyDescent="0.25">
      <c r="A13" s="5">
        <v>2001</v>
      </c>
      <c r="B13" s="10">
        <v>16065000</v>
      </c>
      <c r="C13" s="10">
        <v>96</v>
      </c>
      <c r="D13" s="10">
        <v>685000</v>
      </c>
      <c r="E13" s="10">
        <v>4</v>
      </c>
      <c r="F13" s="10">
        <v>0</v>
      </c>
      <c r="G13" s="10">
        <v>0</v>
      </c>
      <c r="H13" s="10">
        <v>16750000</v>
      </c>
      <c r="I13" s="10">
        <v>13961000</v>
      </c>
    </row>
    <row r="14" spans="1:9" x14ac:dyDescent="0.25">
      <c r="A14" s="5">
        <v>2002</v>
      </c>
      <c r="B14" s="10">
        <v>10031000</v>
      </c>
      <c r="C14" s="10">
        <v>88</v>
      </c>
      <c r="D14" s="10">
        <v>670000</v>
      </c>
      <c r="E14" s="10">
        <v>6</v>
      </c>
      <c r="F14" s="10">
        <v>667000</v>
      </c>
      <c r="G14" s="10">
        <v>6</v>
      </c>
      <c r="H14" s="10">
        <v>11368000</v>
      </c>
      <c r="I14" s="10">
        <v>10101000</v>
      </c>
    </row>
    <row r="15" spans="1:9" x14ac:dyDescent="0.25">
      <c r="A15" s="5">
        <v>2003</v>
      </c>
      <c r="B15" s="10">
        <v>17500000</v>
      </c>
      <c r="C15" s="10">
        <v>94</v>
      </c>
      <c r="D15" s="10">
        <v>1007000</v>
      </c>
      <c r="E15" s="10">
        <v>5</v>
      </c>
      <c r="F15" s="10">
        <v>193000</v>
      </c>
      <c r="G15" s="10">
        <v>1</v>
      </c>
      <c r="H15" s="10">
        <v>18700000</v>
      </c>
      <c r="I15" s="10">
        <v>17451000</v>
      </c>
    </row>
    <row r="16" spans="1:9" x14ac:dyDescent="0.25">
      <c r="A16" s="5">
        <v>2004</v>
      </c>
      <c r="B16" s="10">
        <v>18859000</v>
      </c>
      <c r="C16" s="10">
        <v>91</v>
      </c>
      <c r="D16" s="10">
        <v>1536000</v>
      </c>
      <c r="E16" s="10">
        <v>7</v>
      </c>
      <c r="F16" s="10">
        <v>364000</v>
      </c>
      <c r="G16" s="10">
        <v>2</v>
      </c>
      <c r="H16" s="10">
        <v>20759000</v>
      </c>
      <c r="I16" s="10">
        <v>19166000</v>
      </c>
    </row>
    <row r="17" spans="1:9" x14ac:dyDescent="0.25">
      <c r="A17" s="5">
        <v>2005</v>
      </c>
      <c r="B17" s="10">
        <v>14618000</v>
      </c>
      <c r="C17" s="10">
        <v>83</v>
      </c>
      <c r="D17" s="10">
        <v>1532000</v>
      </c>
      <c r="E17" s="10">
        <v>9</v>
      </c>
      <c r="F17" s="10">
        <v>1480000</v>
      </c>
      <c r="G17" s="10">
        <v>8</v>
      </c>
      <c r="H17" s="10">
        <v>17630000</v>
      </c>
      <c r="I17" s="10">
        <v>16919000</v>
      </c>
    </row>
    <row r="18" spans="1:9" x14ac:dyDescent="0.25">
      <c r="A18" s="5">
        <v>2006</v>
      </c>
      <c r="B18" s="10">
        <v>19731000</v>
      </c>
      <c r="C18" s="10">
        <v>89</v>
      </c>
      <c r="D18" s="10">
        <v>1675000</v>
      </c>
      <c r="E18" s="10">
        <v>7</v>
      </c>
      <c r="F18" s="10">
        <v>790000</v>
      </c>
      <c r="G18" s="10">
        <v>4</v>
      </c>
      <c r="H18" s="10">
        <v>22196000</v>
      </c>
      <c r="I18" s="10">
        <v>20460000</v>
      </c>
    </row>
    <row r="19" spans="1:9" x14ac:dyDescent="0.25">
      <c r="A19" s="5">
        <v>2007</v>
      </c>
      <c r="B19" s="10">
        <v>14830000</v>
      </c>
      <c r="C19" s="10">
        <v>89</v>
      </c>
      <c r="D19" s="10">
        <v>1140000</v>
      </c>
      <c r="E19" s="10">
        <v>7</v>
      </c>
      <c r="F19" s="10">
        <v>675000</v>
      </c>
      <c r="G19" s="10">
        <v>4</v>
      </c>
      <c r="H19" s="10">
        <v>16645000</v>
      </c>
      <c r="I19" s="10">
        <v>23631000</v>
      </c>
    </row>
    <row r="20" spans="1:9" x14ac:dyDescent="0.25">
      <c r="A20" s="5">
        <v>2008</v>
      </c>
      <c r="B20" s="10">
        <v>24298000</v>
      </c>
      <c r="C20" s="10">
        <v>95</v>
      </c>
      <c r="D20" s="10">
        <v>1082000</v>
      </c>
      <c r="E20" s="10">
        <v>4</v>
      </c>
      <c r="F20" s="10">
        <v>118000</v>
      </c>
      <c r="G20" s="10">
        <v>0.5</v>
      </c>
      <c r="H20" s="10">
        <v>25498000</v>
      </c>
      <c r="I20" s="10">
        <v>31036000</v>
      </c>
    </row>
    <row r="21" spans="1:9" x14ac:dyDescent="0.25">
      <c r="A21" s="5">
        <v>2009</v>
      </c>
      <c r="B21" s="10">
        <v>21113000</v>
      </c>
      <c r="C21" s="10">
        <v>94</v>
      </c>
      <c r="D21" s="10">
        <v>1358000</v>
      </c>
      <c r="E21" s="10">
        <v>6</v>
      </c>
      <c r="F21" s="10">
        <v>0</v>
      </c>
      <c r="G21" s="10">
        <v>0</v>
      </c>
      <c r="H21" s="10">
        <v>22471000</v>
      </c>
      <c r="I21" s="10">
        <v>20597000</v>
      </c>
    </row>
    <row r="22" spans="1:9" x14ac:dyDescent="0.25">
      <c r="A22" s="5">
        <v>2010</v>
      </c>
      <c r="B22" s="10">
        <v>15539000</v>
      </c>
      <c r="C22" s="10">
        <v>95</v>
      </c>
      <c r="D22" s="10">
        <v>585000</v>
      </c>
      <c r="E22" s="10">
        <v>4</v>
      </c>
      <c r="F22" s="10">
        <v>141000</v>
      </c>
      <c r="G22" s="10">
        <v>1</v>
      </c>
      <c r="H22" s="10">
        <v>16265000</v>
      </c>
      <c r="I22" s="10">
        <v>14686000</v>
      </c>
    </row>
    <row r="23" spans="1:9" x14ac:dyDescent="0.25">
      <c r="A23" s="5">
        <v>2011</v>
      </c>
      <c r="B23" s="10">
        <v>16288000</v>
      </c>
      <c r="C23" s="10">
        <v>88.5</v>
      </c>
      <c r="D23" s="10">
        <v>1970000</v>
      </c>
      <c r="E23" s="10">
        <v>10.7</v>
      </c>
      <c r="F23" s="10">
        <v>138000</v>
      </c>
      <c r="G23" s="10">
        <v>0.8</v>
      </c>
      <c r="H23" s="10">
        <v>18396000</v>
      </c>
      <c r="I23" s="10">
        <v>16612000</v>
      </c>
    </row>
    <row r="24" spans="1:9" x14ac:dyDescent="0.25">
      <c r="A24" s="5">
        <v>2012</v>
      </c>
      <c r="B24" s="10">
        <v>12543000</v>
      </c>
      <c r="C24" s="10">
        <v>91</v>
      </c>
      <c r="D24" s="10">
        <v>1226000</v>
      </c>
      <c r="E24" s="10">
        <v>9</v>
      </c>
      <c r="F24" s="10">
        <v>0</v>
      </c>
      <c r="G24" s="10">
        <v>0</v>
      </c>
      <c r="H24" s="10">
        <v>13769000</v>
      </c>
      <c r="I24" s="10">
        <v>12088000</v>
      </c>
    </row>
    <row r="25" spans="1:9" x14ac:dyDescent="0.25">
      <c r="A25" s="5">
        <v>2013</v>
      </c>
      <c r="B25" s="10">
        <v>6734000</v>
      </c>
      <c r="C25" s="10">
        <v>84</v>
      </c>
      <c r="D25" s="10">
        <v>1239000</v>
      </c>
      <c r="E25" s="10">
        <v>16</v>
      </c>
      <c r="F25" s="10">
        <v>0</v>
      </c>
      <c r="G25" s="10">
        <v>0</v>
      </c>
      <c r="H25" s="10">
        <v>7973000</v>
      </c>
      <c r="I25" s="10">
        <v>6749000</v>
      </c>
    </row>
    <row r="26" spans="1:9" x14ac:dyDescent="0.25">
      <c r="A26" s="5">
        <v>2014</v>
      </c>
      <c r="B26" s="10">
        <v>5911000</v>
      </c>
      <c r="C26" s="10">
        <v>81</v>
      </c>
      <c r="D26" s="10">
        <v>1423000</v>
      </c>
      <c r="E26" s="10">
        <v>19</v>
      </c>
      <c r="F26" s="10">
        <v>0</v>
      </c>
      <c r="G26" s="10">
        <v>0</v>
      </c>
      <c r="H26" s="10">
        <v>7334000</v>
      </c>
      <c r="I26" s="10">
        <v>6719000</v>
      </c>
    </row>
    <row r="27" spans="1:9" x14ac:dyDescent="0.25">
      <c r="A27" s="5">
        <v>2015</v>
      </c>
      <c r="B27" s="10">
        <v>6104000</v>
      </c>
      <c r="C27" s="10">
        <v>87</v>
      </c>
      <c r="D27" s="10">
        <v>598000</v>
      </c>
      <c r="E27" s="10">
        <v>9</v>
      </c>
      <c r="F27" s="10">
        <v>290000</v>
      </c>
      <c r="G27" s="10">
        <v>4</v>
      </c>
      <c r="H27" s="10">
        <v>6992000</v>
      </c>
      <c r="I27" s="10">
        <v>6971000</v>
      </c>
    </row>
    <row r="28" spans="1:9" x14ac:dyDescent="0.25">
      <c r="A28" s="5">
        <v>2016</v>
      </c>
      <c r="B28" s="10">
        <v>6452000</v>
      </c>
      <c r="C28" s="10">
        <v>85</v>
      </c>
      <c r="D28" s="10">
        <v>1125000</v>
      </c>
      <c r="E28" s="10">
        <v>15</v>
      </c>
      <c r="F28" s="10">
        <v>0</v>
      </c>
      <c r="G28" s="10">
        <v>0</v>
      </c>
      <c r="H28" s="10">
        <v>7577000</v>
      </c>
      <c r="I28" s="10">
        <v>6779000</v>
      </c>
    </row>
    <row r="29" spans="1:9" x14ac:dyDescent="0.25">
      <c r="A29" s="5">
        <v>2017</v>
      </c>
      <c r="B29" s="10">
        <v>3989000</v>
      </c>
      <c r="C29" s="10">
        <v>73</v>
      </c>
      <c r="D29" s="10">
        <v>1446000</v>
      </c>
      <c r="E29" s="10">
        <v>27</v>
      </c>
      <c r="F29" s="10">
        <v>0</v>
      </c>
      <c r="G29" s="10">
        <v>0</v>
      </c>
      <c r="H29" s="10">
        <v>5435000</v>
      </c>
      <c r="I29" s="10">
        <v>4145000</v>
      </c>
    </row>
    <row r="30" spans="1:9" x14ac:dyDescent="0.25">
      <c r="A30" s="5">
        <v>2018</v>
      </c>
      <c r="B30" s="10">
        <v>979000</v>
      </c>
      <c r="C30" s="10">
        <v>42</v>
      </c>
      <c r="D30" s="10">
        <v>1361000</v>
      </c>
      <c r="E30" s="10">
        <v>58</v>
      </c>
      <c r="F30" s="10">
        <v>0</v>
      </c>
      <c r="G30" s="10">
        <v>0</v>
      </c>
      <c r="H30" s="10">
        <v>2340000</v>
      </c>
      <c r="I30" s="10">
        <v>2383000</v>
      </c>
    </row>
    <row r="31" spans="1:9" x14ac:dyDescent="0.25">
      <c r="A31" s="5">
        <v>2019</v>
      </c>
      <c r="B31" s="10">
        <v>861000</v>
      </c>
      <c r="C31" s="10">
        <v>25</v>
      </c>
      <c r="D31" s="10">
        <v>2532000</v>
      </c>
      <c r="E31" s="10">
        <v>75</v>
      </c>
      <c r="F31" s="10">
        <v>0</v>
      </c>
      <c r="G31" s="10">
        <v>0</v>
      </c>
      <c r="H31" s="10">
        <v>3393000</v>
      </c>
      <c r="I31" s="10">
        <v>2832000</v>
      </c>
    </row>
    <row r="32" spans="1:9" x14ac:dyDescent="0.25">
      <c r="A32" s="5">
        <v>2020</v>
      </c>
      <c r="B32" s="10">
        <v>937000</v>
      </c>
      <c r="C32" s="10">
        <v>33</v>
      </c>
      <c r="D32" s="10">
        <v>1916000</v>
      </c>
      <c r="E32" s="10">
        <v>67</v>
      </c>
      <c r="F32" s="10">
        <v>0</v>
      </c>
      <c r="G32" s="10">
        <v>0</v>
      </c>
      <c r="H32" s="10">
        <v>2853000</v>
      </c>
      <c r="I32" s="10">
        <v>2544000</v>
      </c>
    </row>
    <row r="33" spans="1:9" x14ac:dyDescent="0.25">
      <c r="A33" s="5">
        <v>2021</v>
      </c>
      <c r="B33" s="10">
        <v>417000</v>
      </c>
      <c r="C33" s="10">
        <v>13</v>
      </c>
      <c r="D33" s="10">
        <v>2711000</v>
      </c>
      <c r="E33" s="10">
        <v>87</v>
      </c>
      <c r="F33" s="10">
        <v>2000</v>
      </c>
      <c r="G33" s="10">
        <v>0.06</v>
      </c>
      <c r="H33" s="10">
        <v>3130000</v>
      </c>
      <c r="I33" s="10">
        <v>3389000</v>
      </c>
    </row>
    <row r="34" spans="1:9" x14ac:dyDescent="0.25">
      <c r="A34" s="5">
        <v>2022</v>
      </c>
      <c r="B34" s="10">
        <v>29000</v>
      </c>
      <c r="C34" s="10">
        <v>1</v>
      </c>
      <c r="D34" s="10">
        <v>2763000</v>
      </c>
      <c r="E34" s="10">
        <v>99</v>
      </c>
      <c r="F34" s="10">
        <v>1000</v>
      </c>
      <c r="G34" s="10">
        <v>0.04</v>
      </c>
      <c r="H34" s="10">
        <v>2793000</v>
      </c>
      <c r="I34" s="10">
        <v>2975000</v>
      </c>
    </row>
    <row r="35" spans="1:9" x14ac:dyDescent="0.25">
      <c r="A35" s="5">
        <v>2023</v>
      </c>
      <c r="B35" s="10">
        <v>34000</v>
      </c>
      <c r="C35" s="10">
        <v>1</v>
      </c>
      <c r="D35" s="10">
        <v>2810000</v>
      </c>
      <c r="E35" s="10">
        <v>99</v>
      </c>
      <c r="F35" s="10">
        <v>0</v>
      </c>
      <c r="G35" s="10">
        <v>0</v>
      </c>
      <c r="H35" s="10">
        <v>2844000</v>
      </c>
      <c r="I35" s="10">
        <v>3221000</v>
      </c>
    </row>
    <row r="36" spans="1:9" x14ac:dyDescent="0.25">
      <c r="A36" s="5">
        <v>2024</v>
      </c>
      <c r="B36" s="10">
        <v>20000</v>
      </c>
      <c r="C36" s="10">
        <v>1</v>
      </c>
      <c r="D36" s="10">
        <v>3059000</v>
      </c>
      <c r="E36" s="10">
        <v>99</v>
      </c>
      <c r="F36" s="10">
        <v>1000</v>
      </c>
      <c r="G36" s="10">
        <v>0.03</v>
      </c>
      <c r="H36" s="10">
        <v>3080000</v>
      </c>
      <c r="I36" s="10">
        <v>3382000</v>
      </c>
    </row>
    <row r="37" spans="1:9" x14ac:dyDescent="0.25">
      <c r="A37" s="5">
        <v>2025</v>
      </c>
      <c r="B37" s="10">
        <v>97000</v>
      </c>
      <c r="C37" s="10">
        <v>3</v>
      </c>
      <c r="D37" s="10">
        <v>2860000</v>
      </c>
      <c r="E37" s="10">
        <v>97</v>
      </c>
      <c r="F37" s="10">
        <v>0</v>
      </c>
      <c r="G37" s="10">
        <v>0</v>
      </c>
      <c r="H37" s="10">
        <v>2957000</v>
      </c>
      <c r="I37" s="10">
        <v>2511000</v>
      </c>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43"/>
  <sheetViews>
    <sheetView workbookViewId="0"/>
  </sheetViews>
  <sheetFormatPr defaultColWidth="11.42578125" defaultRowHeight="15" x14ac:dyDescent="0.25"/>
  <cols>
    <col min="1" max="1" width="27.7109375" customWidth="1"/>
    <col min="2" max="20" width="31.7109375" customWidth="1"/>
  </cols>
  <sheetData>
    <row r="1" spans="1:3" ht="21" customHeight="1" x14ac:dyDescent="0.25">
      <c r="A1" s="1" t="s">
        <v>30</v>
      </c>
    </row>
    <row r="2" spans="1:3" ht="30" customHeight="1" x14ac:dyDescent="0.25">
      <c r="A2" s="8" t="s">
        <v>31</v>
      </c>
    </row>
    <row r="3" spans="1:3" ht="30" customHeight="1" x14ac:dyDescent="0.25">
      <c r="A3" s="4" t="s">
        <v>168</v>
      </c>
      <c r="B3" s="9" t="s">
        <v>198</v>
      </c>
      <c r="C3" s="9" t="s">
        <v>271</v>
      </c>
    </row>
    <row r="4" spans="1:3" ht="25.5" customHeight="1" x14ac:dyDescent="0.25">
      <c r="A4" s="5">
        <v>1986</v>
      </c>
      <c r="B4" s="10">
        <v>16</v>
      </c>
      <c r="C4" s="10"/>
    </row>
    <row r="5" spans="1:3" x14ac:dyDescent="0.25">
      <c r="A5" s="5">
        <v>1987</v>
      </c>
      <c r="B5" s="10">
        <v>20</v>
      </c>
      <c r="C5" s="10"/>
    </row>
    <row r="6" spans="1:3" x14ac:dyDescent="0.25">
      <c r="A6" s="5">
        <v>1988</v>
      </c>
      <c r="B6" s="10">
        <v>21</v>
      </c>
      <c r="C6" s="10"/>
    </row>
    <row r="7" spans="1:3" x14ac:dyDescent="0.25">
      <c r="A7" s="5">
        <v>1989</v>
      </c>
      <c r="B7" s="10">
        <v>21</v>
      </c>
      <c r="C7" s="10"/>
    </row>
    <row r="8" spans="1:3" x14ac:dyDescent="0.25">
      <c r="A8" s="5">
        <v>1990</v>
      </c>
      <c r="B8" s="10">
        <v>27</v>
      </c>
      <c r="C8" s="10"/>
    </row>
    <row r="9" spans="1:3" x14ac:dyDescent="0.25">
      <c r="A9" s="5">
        <v>1991</v>
      </c>
      <c r="B9" s="10">
        <v>30</v>
      </c>
      <c r="C9" s="10"/>
    </row>
    <row r="10" spans="1:3" x14ac:dyDescent="0.25">
      <c r="A10" s="5">
        <v>1992</v>
      </c>
      <c r="B10" s="10">
        <v>33</v>
      </c>
      <c r="C10" s="10"/>
    </row>
    <row r="11" spans="1:3" x14ac:dyDescent="0.25">
      <c r="A11" s="5">
        <v>1993</v>
      </c>
      <c r="B11" s="10">
        <v>28</v>
      </c>
      <c r="C11" s="10">
        <v>16900000</v>
      </c>
    </row>
    <row r="12" spans="1:3" x14ac:dyDescent="0.25">
      <c r="A12" s="5">
        <v>1994</v>
      </c>
      <c r="B12" s="10">
        <v>35</v>
      </c>
      <c r="C12" s="10">
        <v>12100000</v>
      </c>
    </row>
    <row r="13" spans="1:3" x14ac:dyDescent="0.25">
      <c r="A13" s="5">
        <v>1995</v>
      </c>
      <c r="B13" s="10">
        <v>31</v>
      </c>
      <c r="C13" s="10">
        <v>11800000</v>
      </c>
    </row>
    <row r="14" spans="1:3" x14ac:dyDescent="0.25">
      <c r="A14" s="5">
        <v>1996</v>
      </c>
      <c r="B14" s="10">
        <v>33</v>
      </c>
      <c r="C14" s="10">
        <v>16400000</v>
      </c>
    </row>
    <row r="15" spans="1:3" x14ac:dyDescent="0.25">
      <c r="A15" s="5">
        <v>1997</v>
      </c>
      <c r="B15" s="10">
        <v>35</v>
      </c>
      <c r="C15" s="10">
        <v>16600000</v>
      </c>
    </row>
    <row r="16" spans="1:3" x14ac:dyDescent="0.25">
      <c r="A16" s="5">
        <v>1998</v>
      </c>
      <c r="B16" s="10">
        <v>31</v>
      </c>
      <c r="C16" s="10">
        <v>21500000</v>
      </c>
    </row>
    <row r="17" spans="1:3" x14ac:dyDescent="0.25">
      <c r="A17" s="5">
        <v>1999</v>
      </c>
      <c r="B17" s="10">
        <v>40</v>
      </c>
      <c r="C17" s="10">
        <v>20800000</v>
      </c>
    </row>
    <row r="18" spans="1:3" x14ac:dyDescent="0.25">
      <c r="A18" s="5">
        <v>2000</v>
      </c>
      <c r="B18" s="10">
        <v>35</v>
      </c>
      <c r="C18" s="10">
        <v>18200000</v>
      </c>
    </row>
    <row r="19" spans="1:3" x14ac:dyDescent="0.25">
      <c r="A19" s="5">
        <v>2001</v>
      </c>
      <c r="B19" s="10">
        <v>33</v>
      </c>
      <c r="C19" s="10">
        <v>21200000</v>
      </c>
    </row>
    <row r="20" spans="1:3" x14ac:dyDescent="0.25">
      <c r="A20" s="5">
        <v>2002</v>
      </c>
      <c r="B20" s="10">
        <v>34</v>
      </c>
      <c r="C20" s="10">
        <v>30600000</v>
      </c>
    </row>
    <row r="21" spans="1:3" x14ac:dyDescent="0.25">
      <c r="A21" s="5">
        <v>2003</v>
      </c>
      <c r="B21" s="10">
        <v>38</v>
      </c>
      <c r="C21" s="10">
        <v>32900000</v>
      </c>
    </row>
    <row r="22" spans="1:3" x14ac:dyDescent="0.25">
      <c r="A22" s="5">
        <v>2004</v>
      </c>
      <c r="B22" s="10">
        <v>42</v>
      </c>
      <c r="C22" s="10">
        <v>30600000</v>
      </c>
    </row>
    <row r="23" spans="1:3" x14ac:dyDescent="0.25">
      <c r="A23" s="5">
        <v>2005</v>
      </c>
      <c r="B23" s="10">
        <v>37</v>
      </c>
      <c r="C23" s="10">
        <v>30000000</v>
      </c>
    </row>
    <row r="24" spans="1:3" x14ac:dyDescent="0.25">
      <c r="A24" s="5">
        <v>2006</v>
      </c>
      <c r="B24" s="10">
        <v>31</v>
      </c>
      <c r="C24" s="10">
        <v>36400000</v>
      </c>
    </row>
    <row r="25" spans="1:3" x14ac:dyDescent="0.25">
      <c r="A25" s="5">
        <v>2007</v>
      </c>
      <c r="B25" s="10">
        <v>28</v>
      </c>
      <c r="C25" s="10">
        <v>41400000</v>
      </c>
    </row>
    <row r="26" spans="1:3" x14ac:dyDescent="0.25">
      <c r="A26" s="5">
        <v>2008</v>
      </c>
      <c r="B26" s="10">
        <v>28</v>
      </c>
      <c r="C26" s="10">
        <v>29100000</v>
      </c>
    </row>
    <row r="27" spans="1:3" x14ac:dyDescent="0.25">
      <c r="A27" s="5">
        <v>2009</v>
      </c>
      <c r="B27" s="10">
        <v>31</v>
      </c>
      <c r="C27" s="10">
        <v>27500000</v>
      </c>
    </row>
    <row r="28" spans="1:3" x14ac:dyDescent="0.25">
      <c r="A28" s="5">
        <v>2010</v>
      </c>
      <c r="B28" s="10">
        <v>27</v>
      </c>
      <c r="C28" s="10">
        <v>20000000</v>
      </c>
    </row>
    <row r="29" spans="1:3" x14ac:dyDescent="0.25">
      <c r="A29" s="5">
        <v>2011</v>
      </c>
      <c r="B29" s="10">
        <v>26</v>
      </c>
      <c r="C29" s="10">
        <v>20300000</v>
      </c>
    </row>
    <row r="30" spans="1:3" x14ac:dyDescent="0.25">
      <c r="A30" s="5">
        <v>2012</v>
      </c>
      <c r="B30" s="10">
        <v>24</v>
      </c>
      <c r="C30" s="10">
        <v>20400000</v>
      </c>
    </row>
    <row r="31" spans="1:3" x14ac:dyDescent="0.25">
      <c r="A31" s="5">
        <v>2013</v>
      </c>
      <c r="B31" s="10">
        <v>19</v>
      </c>
      <c r="C31" s="10">
        <v>9900000</v>
      </c>
    </row>
    <row r="32" spans="1:3" x14ac:dyDescent="0.25">
      <c r="A32" s="5">
        <v>2014</v>
      </c>
      <c r="B32" s="10">
        <v>21</v>
      </c>
      <c r="C32" s="10">
        <v>10000000</v>
      </c>
    </row>
    <row r="33" spans="1:3" x14ac:dyDescent="0.25">
      <c r="A33" s="5">
        <v>2015</v>
      </c>
      <c r="B33" s="10">
        <v>17</v>
      </c>
      <c r="C33" s="10">
        <v>8300000</v>
      </c>
    </row>
    <row r="34" spans="1:3" x14ac:dyDescent="0.25">
      <c r="A34" s="5">
        <v>2016</v>
      </c>
      <c r="B34" s="10">
        <v>18</v>
      </c>
      <c r="C34" s="10">
        <v>7300000</v>
      </c>
    </row>
    <row r="35" spans="1:3" x14ac:dyDescent="0.25">
      <c r="A35" s="5">
        <v>2017</v>
      </c>
      <c r="B35" s="10">
        <v>18</v>
      </c>
      <c r="C35" s="10">
        <v>5400000</v>
      </c>
    </row>
    <row r="36" spans="1:3" x14ac:dyDescent="0.25">
      <c r="A36" s="5">
        <v>2018</v>
      </c>
      <c r="B36" s="10">
        <v>17</v>
      </c>
      <c r="C36" s="10">
        <v>3400000</v>
      </c>
    </row>
    <row r="37" spans="1:3" x14ac:dyDescent="0.25">
      <c r="A37" s="5">
        <v>2019</v>
      </c>
      <c r="B37" s="10">
        <v>21</v>
      </c>
      <c r="C37" s="10">
        <v>3400000</v>
      </c>
    </row>
    <row r="38" spans="1:3" x14ac:dyDescent="0.25">
      <c r="A38" s="5">
        <v>2020</v>
      </c>
      <c r="B38" s="10">
        <v>18</v>
      </c>
      <c r="C38" s="10">
        <v>2800000</v>
      </c>
    </row>
    <row r="39" spans="1:3" x14ac:dyDescent="0.25">
      <c r="A39" s="5">
        <v>2021</v>
      </c>
      <c r="B39" s="10">
        <v>19</v>
      </c>
      <c r="C39" s="10">
        <v>3100000</v>
      </c>
    </row>
    <row r="40" spans="1:3" x14ac:dyDescent="0.25">
      <c r="A40" s="5">
        <v>2022</v>
      </c>
      <c r="B40" s="10">
        <v>18</v>
      </c>
      <c r="C40" s="10">
        <v>2800000</v>
      </c>
    </row>
    <row r="41" spans="1:3" x14ac:dyDescent="0.25">
      <c r="A41" s="5">
        <v>2023</v>
      </c>
      <c r="B41" s="10">
        <v>17</v>
      </c>
      <c r="C41" s="10">
        <v>2800000</v>
      </c>
    </row>
    <row r="42" spans="1:3" x14ac:dyDescent="0.25">
      <c r="A42" s="5">
        <v>2024</v>
      </c>
      <c r="B42" s="10">
        <v>20</v>
      </c>
      <c r="C42" s="10">
        <v>3080000</v>
      </c>
    </row>
    <row r="43" spans="1:3" x14ac:dyDescent="0.25">
      <c r="A43" s="5">
        <v>2025</v>
      </c>
      <c r="B43" s="10">
        <v>20</v>
      </c>
      <c r="C43" s="10">
        <v>2957000</v>
      </c>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50"/>
  <sheetViews>
    <sheetView workbookViewId="0"/>
  </sheetViews>
  <sheetFormatPr defaultColWidth="11.42578125" defaultRowHeight="15" x14ac:dyDescent="0.25"/>
  <cols>
    <col min="1" max="1" width="27.7109375" customWidth="1"/>
    <col min="2" max="20" width="31.7109375" customWidth="1"/>
  </cols>
  <sheetData>
    <row r="1" spans="1:3" ht="21" customHeight="1" x14ac:dyDescent="0.25">
      <c r="A1" s="1" t="s">
        <v>32</v>
      </c>
    </row>
    <row r="2" spans="1:3" ht="30" customHeight="1" x14ac:dyDescent="0.25">
      <c r="A2" s="8" t="s">
        <v>33</v>
      </c>
    </row>
    <row r="3" spans="1:3" ht="30" customHeight="1" x14ac:dyDescent="0.25">
      <c r="A3" s="4" t="s">
        <v>168</v>
      </c>
      <c r="B3" s="9" t="s">
        <v>197</v>
      </c>
      <c r="C3" s="9" t="s">
        <v>198</v>
      </c>
    </row>
    <row r="4" spans="1:3" ht="25.5" customHeight="1" x14ac:dyDescent="0.25">
      <c r="A4" s="5">
        <v>1979</v>
      </c>
      <c r="B4" s="10"/>
      <c r="C4" s="10">
        <v>20</v>
      </c>
    </row>
    <row r="5" spans="1:3" x14ac:dyDescent="0.25">
      <c r="A5" s="5">
        <v>1980</v>
      </c>
      <c r="B5" s="10"/>
      <c r="C5" s="10">
        <v>23</v>
      </c>
    </row>
    <row r="6" spans="1:3" x14ac:dyDescent="0.25">
      <c r="A6" s="5">
        <v>1981</v>
      </c>
      <c r="B6" s="10"/>
      <c r="C6" s="10">
        <v>27</v>
      </c>
    </row>
    <row r="7" spans="1:3" x14ac:dyDescent="0.25">
      <c r="A7" s="5">
        <v>1982</v>
      </c>
      <c r="B7" s="10"/>
      <c r="C7" s="10">
        <v>37</v>
      </c>
    </row>
    <row r="8" spans="1:3" x14ac:dyDescent="0.25">
      <c r="A8" s="5">
        <v>1983</v>
      </c>
      <c r="B8" s="10"/>
      <c r="C8" s="10">
        <v>41</v>
      </c>
    </row>
    <row r="9" spans="1:3" x14ac:dyDescent="0.25">
      <c r="A9" s="5">
        <v>1984</v>
      </c>
      <c r="B9" s="10"/>
      <c r="C9" s="10">
        <v>46</v>
      </c>
    </row>
    <row r="10" spans="1:3" x14ac:dyDescent="0.25">
      <c r="A10" s="5">
        <v>1985</v>
      </c>
      <c r="B10" s="10"/>
      <c r="C10" s="10">
        <v>66</v>
      </c>
    </row>
    <row r="11" spans="1:3" x14ac:dyDescent="0.25">
      <c r="A11" s="5">
        <v>1986</v>
      </c>
      <c r="B11" s="10">
        <v>57</v>
      </c>
      <c r="C11" s="10">
        <v>111</v>
      </c>
    </row>
    <row r="12" spans="1:3" x14ac:dyDescent="0.25">
      <c r="A12" s="5">
        <v>1987</v>
      </c>
      <c r="B12" s="10">
        <v>72</v>
      </c>
      <c r="C12" s="10">
        <v>131</v>
      </c>
    </row>
    <row r="13" spans="1:3" x14ac:dyDescent="0.25">
      <c r="A13" s="5">
        <v>1988</v>
      </c>
      <c r="B13" s="10">
        <v>90</v>
      </c>
      <c r="C13" s="10">
        <v>176</v>
      </c>
    </row>
    <row r="14" spans="1:3" x14ac:dyDescent="0.25">
      <c r="A14" s="5">
        <v>1989</v>
      </c>
      <c r="B14" s="10">
        <v>90</v>
      </c>
      <c r="C14" s="10">
        <v>168</v>
      </c>
    </row>
    <row r="15" spans="1:3" x14ac:dyDescent="0.25">
      <c r="A15" s="5">
        <v>1990</v>
      </c>
      <c r="B15" s="10">
        <v>86</v>
      </c>
      <c r="C15" s="10">
        <v>152</v>
      </c>
    </row>
    <row r="16" spans="1:3" x14ac:dyDescent="0.25">
      <c r="A16" s="5">
        <v>1991</v>
      </c>
      <c r="B16" s="10">
        <v>80</v>
      </c>
      <c r="C16" s="10">
        <v>143</v>
      </c>
    </row>
    <row r="17" spans="1:3" x14ac:dyDescent="0.25">
      <c r="A17" s="5">
        <v>1992</v>
      </c>
      <c r="B17" s="10">
        <v>74</v>
      </c>
      <c r="C17" s="10">
        <v>137</v>
      </c>
    </row>
    <row r="18" spans="1:3" x14ac:dyDescent="0.25">
      <c r="A18" s="5">
        <v>1993</v>
      </c>
      <c r="B18" s="10">
        <v>73</v>
      </c>
      <c r="C18" s="10">
        <v>138</v>
      </c>
    </row>
    <row r="19" spans="1:3" x14ac:dyDescent="0.25">
      <c r="A19" s="5">
        <v>1994</v>
      </c>
      <c r="B19" s="10">
        <v>68</v>
      </c>
      <c r="C19" s="10">
        <v>147</v>
      </c>
    </row>
    <row r="20" spans="1:3" x14ac:dyDescent="0.25">
      <c r="A20" s="5">
        <v>1995</v>
      </c>
      <c r="B20" s="10">
        <v>69</v>
      </c>
      <c r="C20" s="10">
        <v>162</v>
      </c>
    </row>
    <row r="21" spans="1:3" x14ac:dyDescent="0.25">
      <c r="A21" s="5">
        <v>1996</v>
      </c>
      <c r="B21" s="10">
        <v>67</v>
      </c>
      <c r="C21" s="10">
        <v>166</v>
      </c>
    </row>
    <row r="22" spans="1:3" x14ac:dyDescent="0.25">
      <c r="A22" s="5">
        <v>1997</v>
      </c>
      <c r="B22" s="10">
        <v>65</v>
      </c>
      <c r="C22" s="10">
        <v>171</v>
      </c>
    </row>
    <row r="23" spans="1:3" x14ac:dyDescent="0.25">
      <c r="A23" s="5">
        <v>1998</v>
      </c>
      <c r="B23" s="10">
        <v>64</v>
      </c>
      <c r="C23" s="10">
        <v>177</v>
      </c>
    </row>
    <row r="24" spans="1:3" x14ac:dyDescent="0.25">
      <c r="A24" s="5">
        <v>1999</v>
      </c>
      <c r="B24" s="10">
        <v>65</v>
      </c>
      <c r="C24" s="10">
        <v>189</v>
      </c>
    </row>
    <row r="25" spans="1:3" x14ac:dyDescent="0.25">
      <c r="A25" s="5">
        <v>2000</v>
      </c>
      <c r="B25" s="10">
        <v>60</v>
      </c>
      <c r="C25" s="10">
        <v>184</v>
      </c>
    </row>
    <row r="26" spans="1:3" x14ac:dyDescent="0.25">
      <c r="A26" s="5">
        <v>2001</v>
      </c>
      <c r="B26" s="10">
        <v>56</v>
      </c>
      <c r="C26" s="10">
        <v>169</v>
      </c>
    </row>
    <row r="27" spans="1:3" x14ac:dyDescent="0.25">
      <c r="A27" s="5">
        <v>2002</v>
      </c>
      <c r="B27" s="10">
        <v>55</v>
      </c>
      <c r="C27" s="10">
        <v>173</v>
      </c>
    </row>
    <row r="28" spans="1:3" x14ac:dyDescent="0.25">
      <c r="A28" s="5">
        <v>2003</v>
      </c>
      <c r="B28" s="10">
        <v>48</v>
      </c>
      <c r="C28" s="10">
        <v>176</v>
      </c>
    </row>
    <row r="29" spans="1:3" x14ac:dyDescent="0.25">
      <c r="A29" s="5">
        <v>2004</v>
      </c>
      <c r="B29" s="10">
        <v>48</v>
      </c>
      <c r="C29" s="10">
        <v>172</v>
      </c>
    </row>
    <row r="30" spans="1:3" x14ac:dyDescent="0.25">
      <c r="A30" s="5">
        <v>2005</v>
      </c>
      <c r="B30" s="10">
        <v>41</v>
      </c>
      <c r="C30" s="10">
        <v>148</v>
      </c>
    </row>
    <row r="31" spans="1:3" x14ac:dyDescent="0.25">
      <c r="A31" s="5">
        <v>2006</v>
      </c>
      <c r="B31" s="10">
        <v>39</v>
      </c>
      <c r="C31" s="10">
        <v>135</v>
      </c>
    </row>
    <row r="32" spans="1:3" x14ac:dyDescent="0.25">
      <c r="A32" s="5">
        <v>2007</v>
      </c>
      <c r="B32" s="10">
        <v>37</v>
      </c>
      <c r="C32" s="10">
        <v>135</v>
      </c>
    </row>
    <row r="33" spans="1:3" x14ac:dyDescent="0.25">
      <c r="A33" s="5">
        <v>2008</v>
      </c>
      <c r="B33" s="10">
        <v>38</v>
      </c>
      <c r="C33" s="10">
        <v>130</v>
      </c>
    </row>
    <row r="34" spans="1:3" x14ac:dyDescent="0.25">
      <c r="A34" s="5">
        <v>2009</v>
      </c>
      <c r="B34" s="10">
        <v>30</v>
      </c>
      <c r="C34" s="10">
        <v>105</v>
      </c>
    </row>
    <row r="35" spans="1:3" x14ac:dyDescent="0.25">
      <c r="A35" s="5">
        <v>2010</v>
      </c>
      <c r="B35" s="10">
        <v>31</v>
      </c>
      <c r="C35" s="10">
        <v>104</v>
      </c>
    </row>
    <row r="36" spans="1:3" x14ac:dyDescent="0.25">
      <c r="A36" s="5">
        <v>2011</v>
      </c>
      <c r="B36" s="10">
        <v>28</v>
      </c>
      <c r="C36" s="10">
        <v>98</v>
      </c>
    </row>
    <row r="37" spans="1:3" x14ac:dyDescent="0.25">
      <c r="A37" s="5">
        <v>2012</v>
      </c>
      <c r="B37" s="10">
        <v>28</v>
      </c>
      <c r="C37" s="10">
        <v>100</v>
      </c>
    </row>
    <row r="38" spans="1:3" x14ac:dyDescent="0.25">
      <c r="A38" s="5">
        <v>2013</v>
      </c>
      <c r="B38" s="10">
        <v>27</v>
      </c>
      <c r="C38" s="10">
        <v>102</v>
      </c>
    </row>
    <row r="39" spans="1:3" x14ac:dyDescent="0.25">
      <c r="A39" s="5">
        <v>2014</v>
      </c>
      <c r="B39" s="10">
        <v>26</v>
      </c>
      <c r="C39" s="10">
        <v>96</v>
      </c>
    </row>
    <row r="40" spans="1:3" x14ac:dyDescent="0.25">
      <c r="A40" s="5">
        <v>2015</v>
      </c>
      <c r="B40" s="10">
        <v>25</v>
      </c>
      <c r="C40" s="10">
        <v>87</v>
      </c>
    </row>
    <row r="41" spans="1:3" x14ac:dyDescent="0.25">
      <c r="A41" s="5">
        <v>2016</v>
      </c>
      <c r="B41" s="10">
        <v>26</v>
      </c>
      <c r="C41" s="10">
        <v>87</v>
      </c>
    </row>
    <row r="42" spans="1:3" x14ac:dyDescent="0.25">
      <c r="A42" s="5">
        <v>2017</v>
      </c>
      <c r="B42" s="10">
        <v>24</v>
      </c>
      <c r="C42" s="10">
        <v>79</v>
      </c>
    </row>
    <row r="43" spans="1:3" x14ac:dyDescent="0.25">
      <c r="A43" s="5">
        <v>2018</v>
      </c>
      <c r="B43" s="10">
        <v>24</v>
      </c>
      <c r="C43" s="10">
        <v>71</v>
      </c>
    </row>
    <row r="44" spans="1:3" x14ac:dyDescent="0.25">
      <c r="A44" s="5">
        <v>2019</v>
      </c>
      <c r="B44" s="10">
        <v>23</v>
      </c>
      <c r="C44" s="10">
        <v>76</v>
      </c>
    </row>
    <row r="45" spans="1:3" x14ac:dyDescent="0.25">
      <c r="A45" s="5">
        <v>2020</v>
      </c>
      <c r="B45" s="10">
        <v>24</v>
      </c>
      <c r="C45" s="10">
        <v>78</v>
      </c>
    </row>
    <row r="46" spans="1:3" x14ac:dyDescent="0.25">
      <c r="A46" s="5">
        <v>2021</v>
      </c>
      <c r="B46" s="10">
        <v>22</v>
      </c>
      <c r="C46" s="10">
        <v>74</v>
      </c>
    </row>
    <row r="47" spans="1:3" x14ac:dyDescent="0.25">
      <c r="A47" s="5">
        <v>2022</v>
      </c>
      <c r="B47" s="10">
        <v>21</v>
      </c>
      <c r="C47" s="10">
        <v>70</v>
      </c>
    </row>
    <row r="48" spans="1:3" x14ac:dyDescent="0.25">
      <c r="A48" s="5">
        <v>2023</v>
      </c>
      <c r="B48" s="10">
        <v>18</v>
      </c>
      <c r="C48" s="10">
        <v>67</v>
      </c>
    </row>
    <row r="49" spans="1:3" x14ac:dyDescent="0.25">
      <c r="A49" s="5">
        <v>2024</v>
      </c>
      <c r="B49" s="10">
        <v>14</v>
      </c>
      <c r="C49" s="10">
        <v>64</v>
      </c>
    </row>
    <row r="50" spans="1:3" x14ac:dyDescent="0.25">
      <c r="A50" s="5">
        <v>2025</v>
      </c>
      <c r="B50" s="10">
        <v>14</v>
      </c>
      <c r="C50" s="10">
        <v>76</v>
      </c>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0"/>
  <sheetViews>
    <sheetView workbookViewId="0"/>
  </sheetViews>
  <sheetFormatPr defaultColWidth="11.42578125" defaultRowHeight="15" x14ac:dyDescent="0.25"/>
  <cols>
    <col min="1" max="1" width="27.7109375" customWidth="1"/>
    <col min="2" max="20" width="31.7109375" customWidth="1"/>
  </cols>
  <sheetData>
    <row r="1" spans="1:10" ht="21" customHeight="1" x14ac:dyDescent="0.25">
      <c r="A1" s="1" t="s">
        <v>34</v>
      </c>
    </row>
    <row r="2" spans="1:10" ht="30" customHeight="1" x14ac:dyDescent="0.25">
      <c r="A2" s="8" t="s">
        <v>35</v>
      </c>
    </row>
    <row r="3" spans="1:10" ht="30" customHeight="1" x14ac:dyDescent="0.25">
      <c r="A3" s="4" t="s">
        <v>168</v>
      </c>
      <c r="B3" s="9" t="s">
        <v>272</v>
      </c>
      <c r="C3" s="9" t="s">
        <v>199</v>
      </c>
      <c r="D3" s="9" t="s">
        <v>200</v>
      </c>
      <c r="E3" s="9" t="s">
        <v>273</v>
      </c>
      <c r="F3" s="9" t="s">
        <v>202</v>
      </c>
      <c r="G3" s="9" t="s">
        <v>203</v>
      </c>
      <c r="H3" s="9" t="s">
        <v>274</v>
      </c>
      <c r="I3" s="9" t="s">
        <v>275</v>
      </c>
      <c r="J3" s="9" t="s">
        <v>276</v>
      </c>
    </row>
    <row r="4" spans="1:10" ht="25.5" customHeight="1" x14ac:dyDescent="0.25">
      <c r="A4" s="5">
        <v>1979</v>
      </c>
      <c r="B4" s="10">
        <v>834000</v>
      </c>
      <c r="C4" s="10"/>
      <c r="D4" s="10"/>
      <c r="E4" s="10"/>
      <c r="F4" s="10"/>
      <c r="G4" s="10"/>
      <c r="H4" s="10"/>
      <c r="I4" s="10"/>
      <c r="J4" s="10"/>
    </row>
    <row r="5" spans="1:10" x14ac:dyDescent="0.25">
      <c r="A5" s="5">
        <v>1980</v>
      </c>
      <c r="B5" s="10">
        <v>1418000</v>
      </c>
      <c r="C5" s="10"/>
      <c r="D5" s="10"/>
      <c r="E5" s="10"/>
      <c r="F5" s="10"/>
      <c r="G5" s="10"/>
      <c r="H5" s="10"/>
      <c r="I5" s="10"/>
      <c r="J5" s="10"/>
    </row>
    <row r="6" spans="1:10" x14ac:dyDescent="0.25">
      <c r="A6" s="5">
        <v>1981</v>
      </c>
      <c r="B6" s="10">
        <v>1539000</v>
      </c>
      <c r="C6" s="10"/>
      <c r="D6" s="10"/>
      <c r="E6" s="10"/>
      <c r="F6" s="10"/>
      <c r="G6" s="10"/>
      <c r="H6" s="10"/>
      <c r="I6" s="10"/>
      <c r="J6" s="10"/>
    </row>
    <row r="7" spans="1:10" x14ac:dyDescent="0.25">
      <c r="A7" s="5">
        <v>1982</v>
      </c>
      <c r="B7" s="10">
        <v>1686000</v>
      </c>
      <c r="C7" s="10"/>
      <c r="D7" s="10"/>
      <c r="E7" s="10"/>
      <c r="F7" s="10"/>
      <c r="G7" s="10"/>
      <c r="H7" s="10"/>
      <c r="I7" s="10"/>
      <c r="J7" s="10"/>
    </row>
    <row r="8" spans="1:10" x14ac:dyDescent="0.25">
      <c r="A8" s="5">
        <v>1983</v>
      </c>
      <c r="B8" s="10">
        <v>2906000</v>
      </c>
      <c r="C8" s="10"/>
      <c r="D8" s="10"/>
      <c r="E8" s="10"/>
      <c r="F8" s="10"/>
      <c r="G8" s="10"/>
      <c r="H8" s="10"/>
      <c r="I8" s="10"/>
      <c r="J8" s="10"/>
    </row>
    <row r="9" spans="1:10" x14ac:dyDescent="0.25">
      <c r="A9" s="5">
        <v>1984</v>
      </c>
      <c r="B9" s="10">
        <v>3628000</v>
      </c>
      <c r="C9" s="10"/>
      <c r="D9" s="10"/>
      <c r="E9" s="10"/>
      <c r="F9" s="10"/>
      <c r="G9" s="10"/>
      <c r="H9" s="10"/>
      <c r="I9" s="10"/>
      <c r="J9" s="10"/>
    </row>
    <row r="10" spans="1:10" x14ac:dyDescent="0.25">
      <c r="A10" s="5">
        <v>1985</v>
      </c>
      <c r="B10" s="10">
        <v>6177000</v>
      </c>
      <c r="C10" s="10"/>
      <c r="D10" s="10"/>
      <c r="E10" s="10">
        <v>126</v>
      </c>
      <c r="F10" s="10"/>
      <c r="G10" s="10"/>
      <c r="H10" s="10">
        <v>45</v>
      </c>
      <c r="I10" s="10">
        <v>171</v>
      </c>
      <c r="J10" s="10">
        <v>36123</v>
      </c>
    </row>
    <row r="11" spans="1:10" x14ac:dyDescent="0.25">
      <c r="A11" s="5">
        <v>1986</v>
      </c>
      <c r="B11" s="10">
        <v>7030000</v>
      </c>
      <c r="C11" s="10"/>
      <c r="D11" s="10"/>
      <c r="E11" s="10">
        <v>196</v>
      </c>
      <c r="F11" s="10"/>
      <c r="G11" s="10"/>
      <c r="H11" s="10">
        <v>92</v>
      </c>
      <c r="I11" s="10">
        <v>288</v>
      </c>
      <c r="J11" s="10">
        <v>24410</v>
      </c>
    </row>
    <row r="12" spans="1:10" x14ac:dyDescent="0.25">
      <c r="A12" s="5">
        <v>1987</v>
      </c>
      <c r="B12" s="10">
        <v>13294000</v>
      </c>
      <c r="C12" s="10"/>
      <c r="D12" s="10"/>
      <c r="E12" s="10">
        <v>248</v>
      </c>
      <c r="F12" s="10"/>
      <c r="G12" s="10"/>
      <c r="H12" s="10">
        <v>90</v>
      </c>
      <c r="I12" s="10">
        <v>338</v>
      </c>
      <c r="J12" s="10">
        <v>39331</v>
      </c>
    </row>
    <row r="13" spans="1:10" x14ac:dyDescent="0.25">
      <c r="A13" s="5">
        <v>1988</v>
      </c>
      <c r="B13" s="10">
        <v>22499000</v>
      </c>
      <c r="C13" s="10"/>
      <c r="D13" s="10"/>
      <c r="E13" s="10">
        <v>344</v>
      </c>
      <c r="F13" s="10"/>
      <c r="G13" s="10"/>
      <c r="H13" s="10">
        <v>119</v>
      </c>
      <c r="I13" s="10">
        <v>463</v>
      </c>
      <c r="J13" s="10">
        <v>48594</v>
      </c>
    </row>
    <row r="14" spans="1:10" x14ac:dyDescent="0.25">
      <c r="A14" s="5">
        <v>1989</v>
      </c>
      <c r="B14" s="10">
        <v>25825000</v>
      </c>
      <c r="C14" s="10"/>
      <c r="D14" s="10"/>
      <c r="E14" s="10">
        <v>330</v>
      </c>
      <c r="F14" s="10"/>
      <c r="G14" s="10"/>
      <c r="H14" s="10">
        <v>87</v>
      </c>
      <c r="I14" s="10">
        <v>417</v>
      </c>
      <c r="J14" s="10">
        <v>61930</v>
      </c>
    </row>
    <row r="15" spans="1:10" x14ac:dyDescent="0.25">
      <c r="A15" s="5">
        <v>1990</v>
      </c>
      <c r="B15" s="10">
        <v>24876000</v>
      </c>
      <c r="C15" s="10"/>
      <c r="D15" s="10"/>
      <c r="E15" s="10">
        <v>285</v>
      </c>
      <c r="F15" s="10"/>
      <c r="G15" s="10"/>
      <c r="H15" s="10">
        <v>93</v>
      </c>
      <c r="I15" s="10">
        <v>378</v>
      </c>
      <c r="J15" s="10">
        <v>65810</v>
      </c>
    </row>
    <row r="16" spans="1:10" x14ac:dyDescent="0.25">
      <c r="A16" s="5">
        <v>1991</v>
      </c>
      <c r="B16" s="10">
        <v>22406000</v>
      </c>
      <c r="C16" s="10"/>
      <c r="D16" s="10"/>
      <c r="E16" s="10">
        <v>271</v>
      </c>
      <c r="F16" s="10"/>
      <c r="G16" s="10"/>
      <c r="H16" s="10">
        <v>79</v>
      </c>
      <c r="I16" s="10">
        <v>350</v>
      </c>
      <c r="J16" s="10">
        <v>64017</v>
      </c>
    </row>
    <row r="17" spans="1:10" x14ac:dyDescent="0.25">
      <c r="A17" s="5">
        <v>1992</v>
      </c>
      <c r="B17" s="10">
        <v>20829000</v>
      </c>
      <c r="C17" s="10"/>
      <c r="D17" s="10"/>
      <c r="E17" s="10">
        <v>265</v>
      </c>
      <c r="F17" s="10"/>
      <c r="G17" s="10"/>
      <c r="H17" s="10">
        <v>93</v>
      </c>
      <c r="I17" s="10">
        <v>358</v>
      </c>
      <c r="J17" s="10">
        <v>58182</v>
      </c>
    </row>
    <row r="18" spans="1:10" x14ac:dyDescent="0.25">
      <c r="A18" s="5">
        <v>1993</v>
      </c>
      <c r="B18" s="10">
        <v>21043000</v>
      </c>
      <c r="C18" s="10"/>
      <c r="D18" s="10"/>
      <c r="E18" s="10">
        <v>233</v>
      </c>
      <c r="F18" s="10"/>
      <c r="G18" s="10"/>
      <c r="H18" s="10">
        <v>115</v>
      </c>
      <c r="I18" s="10">
        <v>348</v>
      </c>
      <c r="J18" s="10">
        <v>60468</v>
      </c>
    </row>
    <row r="19" spans="1:10" x14ac:dyDescent="0.25">
      <c r="A19" s="5">
        <v>1994</v>
      </c>
      <c r="B19" s="10">
        <v>23117000</v>
      </c>
      <c r="C19" s="10"/>
      <c r="D19" s="10"/>
      <c r="E19" s="10">
        <v>245</v>
      </c>
      <c r="F19" s="10"/>
      <c r="G19" s="10"/>
      <c r="H19" s="10">
        <v>133</v>
      </c>
      <c r="I19" s="10">
        <v>378</v>
      </c>
      <c r="J19" s="10">
        <v>61156</v>
      </c>
    </row>
    <row r="20" spans="1:10" x14ac:dyDescent="0.25">
      <c r="A20" s="5">
        <v>1995</v>
      </c>
      <c r="B20" s="10">
        <v>26540000</v>
      </c>
      <c r="C20" s="10"/>
      <c r="D20" s="10"/>
      <c r="E20" s="10">
        <v>279</v>
      </c>
      <c r="F20" s="10"/>
      <c r="G20" s="10"/>
      <c r="H20" s="10">
        <v>117</v>
      </c>
      <c r="I20" s="10">
        <v>396</v>
      </c>
      <c r="J20" s="10">
        <v>67020</v>
      </c>
    </row>
    <row r="21" spans="1:10" x14ac:dyDescent="0.25">
      <c r="A21" s="5">
        <v>1996</v>
      </c>
      <c r="B21" s="10">
        <v>33619000</v>
      </c>
      <c r="C21" s="10"/>
      <c r="D21" s="10"/>
      <c r="E21" s="10">
        <v>308</v>
      </c>
      <c r="F21" s="10"/>
      <c r="G21" s="10"/>
      <c r="H21" s="10">
        <v>133</v>
      </c>
      <c r="I21" s="10">
        <v>441</v>
      </c>
      <c r="J21" s="10">
        <v>76234</v>
      </c>
    </row>
    <row r="22" spans="1:10" x14ac:dyDescent="0.25">
      <c r="A22" s="5">
        <v>1997</v>
      </c>
      <c r="B22" s="10">
        <v>38187000</v>
      </c>
      <c r="C22" s="10"/>
      <c r="D22" s="10"/>
      <c r="E22" s="10">
        <v>344</v>
      </c>
      <c r="F22" s="10"/>
      <c r="G22" s="10"/>
      <c r="H22" s="10">
        <v>166</v>
      </c>
      <c r="I22" s="10">
        <v>510</v>
      </c>
      <c r="J22" s="10">
        <v>74876</v>
      </c>
    </row>
    <row r="23" spans="1:10" x14ac:dyDescent="0.25">
      <c r="A23" s="5">
        <v>1998</v>
      </c>
      <c r="B23" s="10">
        <v>44853000</v>
      </c>
      <c r="C23" s="10"/>
      <c r="D23" s="10"/>
      <c r="E23" s="10">
        <v>318</v>
      </c>
      <c r="F23" s="10"/>
      <c r="G23" s="10"/>
      <c r="H23" s="10">
        <v>96</v>
      </c>
      <c r="I23" s="10">
        <v>414</v>
      </c>
      <c r="J23" s="10">
        <v>108341</v>
      </c>
    </row>
    <row r="24" spans="1:10" x14ac:dyDescent="0.25">
      <c r="A24" s="5">
        <v>1999</v>
      </c>
      <c r="B24" s="10">
        <v>39763000</v>
      </c>
      <c r="C24" s="10"/>
      <c r="D24" s="10"/>
      <c r="E24" s="10">
        <v>300</v>
      </c>
      <c r="F24" s="10"/>
      <c r="G24" s="10"/>
      <c r="H24" s="10">
        <v>124</v>
      </c>
      <c r="I24" s="10">
        <v>424</v>
      </c>
      <c r="J24" s="10">
        <v>93781</v>
      </c>
    </row>
    <row r="25" spans="1:10" x14ac:dyDescent="0.25">
      <c r="A25" s="5">
        <v>2000</v>
      </c>
      <c r="B25" s="10">
        <v>45583000</v>
      </c>
      <c r="C25" s="10"/>
      <c r="D25" s="10"/>
      <c r="E25" s="10">
        <v>341</v>
      </c>
      <c r="F25" s="10"/>
      <c r="G25" s="10"/>
      <c r="H25" s="10">
        <v>103</v>
      </c>
      <c r="I25" s="10">
        <v>444</v>
      </c>
      <c r="J25" s="10">
        <v>102664</v>
      </c>
    </row>
    <row r="26" spans="1:10" x14ac:dyDescent="0.25">
      <c r="A26" s="5">
        <v>2001</v>
      </c>
      <c r="B26" s="10">
        <v>47546000</v>
      </c>
      <c r="C26" s="10"/>
      <c r="D26" s="10"/>
      <c r="E26" s="10">
        <v>317</v>
      </c>
      <c r="F26" s="10"/>
      <c r="G26" s="10"/>
      <c r="H26" s="10">
        <v>111</v>
      </c>
      <c r="I26" s="10">
        <v>428</v>
      </c>
      <c r="J26" s="10">
        <v>111089</v>
      </c>
    </row>
    <row r="27" spans="1:10" x14ac:dyDescent="0.25">
      <c r="A27" s="5">
        <v>2002</v>
      </c>
      <c r="B27" s="10">
        <v>47161000</v>
      </c>
      <c r="C27" s="10"/>
      <c r="D27" s="10"/>
      <c r="E27" s="10">
        <v>312</v>
      </c>
      <c r="F27" s="10"/>
      <c r="G27" s="10"/>
      <c r="H27" s="10">
        <v>93</v>
      </c>
      <c r="I27" s="10">
        <v>405</v>
      </c>
      <c r="J27" s="10">
        <v>116447</v>
      </c>
    </row>
    <row r="28" spans="1:10" x14ac:dyDescent="0.25">
      <c r="A28" s="5">
        <v>2003</v>
      </c>
      <c r="B28" s="10">
        <v>44414000</v>
      </c>
      <c r="C28" s="10"/>
      <c r="D28" s="10"/>
      <c r="E28" s="10">
        <v>291</v>
      </c>
      <c r="F28" s="10"/>
      <c r="G28" s="10"/>
      <c r="H28" s="10">
        <v>82</v>
      </c>
      <c r="I28" s="10">
        <v>373</v>
      </c>
      <c r="J28" s="10">
        <v>119072</v>
      </c>
    </row>
    <row r="29" spans="1:10" x14ac:dyDescent="0.25">
      <c r="A29" s="5">
        <v>2004</v>
      </c>
      <c r="B29" s="10">
        <v>39999000</v>
      </c>
      <c r="C29" s="10"/>
      <c r="D29" s="10"/>
      <c r="E29" s="10">
        <v>259</v>
      </c>
      <c r="F29" s="10"/>
      <c r="G29" s="10"/>
      <c r="H29" s="10">
        <v>60</v>
      </c>
      <c r="I29" s="10">
        <v>319</v>
      </c>
      <c r="J29" s="10">
        <v>125389</v>
      </c>
    </row>
    <row r="30" spans="1:10" x14ac:dyDescent="0.25">
      <c r="A30" s="5">
        <v>2005</v>
      </c>
      <c r="B30" s="10">
        <v>36326000</v>
      </c>
      <c r="C30" s="10"/>
      <c r="D30" s="10"/>
      <c r="E30" s="10">
        <v>200</v>
      </c>
      <c r="F30" s="10"/>
      <c r="G30" s="10"/>
      <c r="H30" s="10">
        <v>74</v>
      </c>
      <c r="I30" s="10">
        <v>274</v>
      </c>
      <c r="J30" s="10">
        <v>132577</v>
      </c>
    </row>
    <row r="31" spans="1:10" x14ac:dyDescent="0.25">
      <c r="A31" s="5">
        <v>2006</v>
      </c>
      <c r="B31" s="10">
        <v>40827000</v>
      </c>
      <c r="C31" s="10"/>
      <c r="D31" s="10"/>
      <c r="E31" s="10">
        <v>209</v>
      </c>
      <c r="F31" s="10"/>
      <c r="G31" s="10"/>
      <c r="H31" s="10">
        <v>62</v>
      </c>
      <c r="I31" s="10">
        <v>271</v>
      </c>
      <c r="J31" s="10">
        <v>150653</v>
      </c>
    </row>
    <row r="32" spans="1:10" x14ac:dyDescent="0.25">
      <c r="A32" s="5">
        <v>2007</v>
      </c>
      <c r="B32" s="10">
        <v>38125000</v>
      </c>
      <c r="C32" s="10"/>
      <c r="D32" s="10"/>
      <c r="E32" s="10">
        <v>217</v>
      </c>
      <c r="F32" s="10"/>
      <c r="G32" s="10"/>
      <c r="H32" s="10">
        <v>62</v>
      </c>
      <c r="I32" s="10">
        <v>279</v>
      </c>
      <c r="J32" s="10">
        <v>136649</v>
      </c>
    </row>
    <row r="33" spans="1:10" x14ac:dyDescent="0.25">
      <c r="A33" s="5">
        <v>2008</v>
      </c>
      <c r="B33" s="10">
        <v>36450000</v>
      </c>
      <c r="C33" s="10"/>
      <c r="D33" s="10"/>
      <c r="E33" s="10">
        <v>209</v>
      </c>
      <c r="F33" s="10"/>
      <c r="G33" s="10"/>
      <c r="H33" s="10">
        <v>54</v>
      </c>
      <c r="I33" s="10">
        <v>263</v>
      </c>
      <c r="J33" s="10">
        <v>138593</v>
      </c>
    </row>
    <row r="34" spans="1:10" x14ac:dyDescent="0.25">
      <c r="A34" s="5">
        <v>2009</v>
      </c>
      <c r="B34" s="10">
        <v>36868000</v>
      </c>
      <c r="C34" s="10">
        <v>202</v>
      </c>
      <c r="D34" s="10">
        <v>14</v>
      </c>
      <c r="E34" s="10">
        <v>216</v>
      </c>
      <c r="F34" s="10">
        <v>42</v>
      </c>
      <c r="G34" s="10">
        <v>12</v>
      </c>
      <c r="H34" s="10">
        <v>54</v>
      </c>
      <c r="I34" s="10">
        <v>270</v>
      </c>
      <c r="J34" s="10">
        <v>136548</v>
      </c>
    </row>
    <row r="35" spans="1:10" x14ac:dyDescent="0.25">
      <c r="A35" s="5">
        <v>2010</v>
      </c>
      <c r="B35" s="10">
        <v>36872000</v>
      </c>
      <c r="C35" s="10">
        <v>213</v>
      </c>
      <c r="D35" s="10">
        <v>20</v>
      </c>
      <c r="E35" s="10">
        <v>233</v>
      </c>
      <c r="F35" s="10">
        <v>42</v>
      </c>
      <c r="G35" s="10">
        <v>14</v>
      </c>
      <c r="H35" s="10">
        <v>56</v>
      </c>
      <c r="I35" s="10">
        <v>289</v>
      </c>
      <c r="J35" s="10">
        <v>127585</v>
      </c>
    </row>
    <row r="36" spans="1:10" x14ac:dyDescent="0.25">
      <c r="A36" s="5">
        <v>2011</v>
      </c>
      <c r="B36" s="10">
        <v>43626000</v>
      </c>
      <c r="C36" s="10">
        <v>207</v>
      </c>
      <c r="D36" s="10">
        <v>18</v>
      </c>
      <c r="E36" s="10">
        <v>225</v>
      </c>
      <c r="F36" s="10">
        <v>45</v>
      </c>
      <c r="G36" s="10">
        <v>23</v>
      </c>
      <c r="H36" s="10">
        <v>68</v>
      </c>
      <c r="I36" s="10">
        <v>293</v>
      </c>
      <c r="J36" s="10">
        <v>148894</v>
      </c>
    </row>
    <row r="37" spans="1:10" x14ac:dyDescent="0.25">
      <c r="A37" s="5">
        <v>2012</v>
      </c>
      <c r="B37" s="10">
        <v>44324000</v>
      </c>
      <c r="C37" s="10">
        <v>218</v>
      </c>
      <c r="D37" s="10">
        <v>17</v>
      </c>
      <c r="E37" s="10">
        <v>235</v>
      </c>
      <c r="F37" s="10">
        <v>60</v>
      </c>
      <c r="G37" s="10">
        <v>33</v>
      </c>
      <c r="H37" s="10">
        <v>93</v>
      </c>
      <c r="I37" s="10">
        <v>328</v>
      </c>
      <c r="J37" s="10">
        <v>135134</v>
      </c>
    </row>
    <row r="38" spans="1:10" x14ac:dyDescent="0.25">
      <c r="A38" s="5">
        <v>2013</v>
      </c>
      <c r="B38" s="10">
        <v>40457000</v>
      </c>
      <c r="C38" s="10">
        <v>226</v>
      </c>
      <c r="D38" s="10">
        <v>11</v>
      </c>
      <c r="E38" s="10">
        <v>237</v>
      </c>
      <c r="F38" s="10">
        <v>29</v>
      </c>
      <c r="G38" s="10">
        <v>19</v>
      </c>
      <c r="H38" s="10">
        <v>48</v>
      </c>
      <c r="I38" s="10">
        <v>285</v>
      </c>
      <c r="J38" s="10">
        <v>141954</v>
      </c>
    </row>
    <row r="39" spans="1:10" x14ac:dyDescent="0.25">
      <c r="A39" s="5">
        <v>2014</v>
      </c>
      <c r="B39" s="10">
        <v>45004000</v>
      </c>
      <c r="C39" s="10">
        <v>226</v>
      </c>
      <c r="D39" s="10">
        <v>18</v>
      </c>
      <c r="E39" s="10">
        <v>244</v>
      </c>
      <c r="F39" s="10">
        <v>42</v>
      </c>
      <c r="G39" s="10">
        <v>23</v>
      </c>
      <c r="H39" s="10">
        <v>65</v>
      </c>
      <c r="I39" s="10">
        <v>309</v>
      </c>
      <c r="J39" s="10">
        <v>145644</v>
      </c>
    </row>
    <row r="40" spans="1:10" x14ac:dyDescent="0.25">
      <c r="A40" s="5">
        <v>2015</v>
      </c>
      <c r="B40" s="10">
        <v>44571000</v>
      </c>
      <c r="C40" s="10">
        <v>208</v>
      </c>
      <c r="D40" s="10">
        <v>31</v>
      </c>
      <c r="E40" s="10">
        <v>239</v>
      </c>
      <c r="F40" s="10">
        <v>41</v>
      </c>
      <c r="G40" s="10">
        <v>14</v>
      </c>
      <c r="H40" s="10">
        <v>55</v>
      </c>
      <c r="I40" s="10">
        <v>294</v>
      </c>
      <c r="J40" s="10">
        <v>151602</v>
      </c>
    </row>
    <row r="41" spans="1:10" x14ac:dyDescent="0.25">
      <c r="A41" s="5">
        <v>2016</v>
      </c>
      <c r="B41" s="10">
        <v>42894000</v>
      </c>
      <c r="C41" s="10">
        <v>225</v>
      </c>
      <c r="D41" s="10">
        <v>27</v>
      </c>
      <c r="E41" s="10">
        <v>252</v>
      </c>
      <c r="F41" s="10">
        <v>35</v>
      </c>
      <c r="G41" s="10">
        <v>7</v>
      </c>
      <c r="H41" s="10">
        <v>42</v>
      </c>
      <c r="I41" s="10">
        <v>294</v>
      </c>
      <c r="J41" s="10">
        <v>145898</v>
      </c>
    </row>
    <row r="42" spans="1:10" x14ac:dyDescent="0.25">
      <c r="A42" s="5">
        <v>2017</v>
      </c>
      <c r="B42" s="10">
        <v>46152000</v>
      </c>
      <c r="C42" s="10">
        <v>219</v>
      </c>
      <c r="D42" s="10">
        <v>31</v>
      </c>
      <c r="E42" s="10">
        <v>250</v>
      </c>
      <c r="F42" s="10">
        <v>33</v>
      </c>
      <c r="G42" s="10">
        <v>8</v>
      </c>
      <c r="H42" s="10">
        <v>41</v>
      </c>
      <c r="I42" s="10">
        <v>291</v>
      </c>
      <c r="J42" s="10">
        <v>158598</v>
      </c>
    </row>
    <row r="43" spans="1:10" x14ac:dyDescent="0.25">
      <c r="A43" s="5">
        <v>2018</v>
      </c>
      <c r="B43" s="10">
        <v>47097000</v>
      </c>
      <c r="C43" s="10">
        <v>210</v>
      </c>
      <c r="D43" s="10">
        <v>29</v>
      </c>
      <c r="E43" s="10">
        <v>239</v>
      </c>
      <c r="F43" s="10">
        <v>30</v>
      </c>
      <c r="G43" s="10">
        <v>9</v>
      </c>
      <c r="H43" s="10">
        <v>39</v>
      </c>
      <c r="I43" s="10">
        <v>278</v>
      </c>
      <c r="J43" s="10">
        <v>169400</v>
      </c>
    </row>
    <row r="44" spans="1:10" x14ac:dyDescent="0.25">
      <c r="A44" s="5">
        <v>2019</v>
      </c>
      <c r="B44" s="10">
        <v>51430000</v>
      </c>
      <c r="C44" s="10">
        <v>215</v>
      </c>
      <c r="D44" s="10">
        <v>32</v>
      </c>
      <c r="E44" s="10">
        <v>247</v>
      </c>
      <c r="F44" s="10">
        <v>26</v>
      </c>
      <c r="G44" s="10">
        <v>8</v>
      </c>
      <c r="H44" s="10">
        <v>34</v>
      </c>
      <c r="I44" s="10">
        <v>281</v>
      </c>
      <c r="J44" s="10">
        <v>183000</v>
      </c>
    </row>
    <row r="45" spans="1:10" x14ac:dyDescent="0.25">
      <c r="A45" s="5">
        <v>2020</v>
      </c>
      <c r="B45" s="10">
        <v>50492000</v>
      </c>
      <c r="C45" s="10">
        <v>233</v>
      </c>
      <c r="D45" s="10">
        <v>30</v>
      </c>
      <c r="E45" s="10">
        <v>263</v>
      </c>
      <c r="F45" s="10">
        <v>23</v>
      </c>
      <c r="G45" s="10">
        <v>6</v>
      </c>
      <c r="H45" s="10">
        <v>29</v>
      </c>
      <c r="I45" s="10">
        <v>292</v>
      </c>
      <c r="J45" s="10">
        <v>172900</v>
      </c>
    </row>
    <row r="46" spans="1:10" x14ac:dyDescent="0.25">
      <c r="A46" s="5">
        <v>2021</v>
      </c>
      <c r="B46" s="10">
        <v>51198000</v>
      </c>
      <c r="C46" s="10">
        <v>229</v>
      </c>
      <c r="D46" s="10">
        <v>33</v>
      </c>
      <c r="E46" s="10">
        <v>262</v>
      </c>
      <c r="F46" s="10">
        <v>18</v>
      </c>
      <c r="G46" s="10">
        <v>11</v>
      </c>
      <c r="H46" s="10">
        <v>29</v>
      </c>
      <c r="I46" s="10">
        <v>291</v>
      </c>
      <c r="J46" s="10">
        <v>175900</v>
      </c>
    </row>
    <row r="47" spans="1:10" x14ac:dyDescent="0.25">
      <c r="A47" s="5">
        <v>2022</v>
      </c>
      <c r="B47" s="10">
        <v>55057000</v>
      </c>
      <c r="C47" s="10">
        <v>233</v>
      </c>
      <c r="D47" s="10">
        <v>31</v>
      </c>
      <c r="E47" s="10">
        <v>264</v>
      </c>
      <c r="F47" s="10">
        <v>22</v>
      </c>
      <c r="G47" s="10">
        <v>9</v>
      </c>
      <c r="H47" s="10">
        <v>31</v>
      </c>
      <c r="I47" s="10">
        <v>295</v>
      </c>
      <c r="J47" s="10">
        <v>186600</v>
      </c>
    </row>
    <row r="48" spans="1:10" x14ac:dyDescent="0.25">
      <c r="A48" s="5">
        <v>2023</v>
      </c>
      <c r="B48" s="10">
        <v>51524000</v>
      </c>
      <c r="C48" s="10">
        <v>246</v>
      </c>
      <c r="D48" s="10">
        <v>39</v>
      </c>
      <c r="E48" s="10">
        <v>285</v>
      </c>
      <c r="F48" s="10">
        <v>16</v>
      </c>
      <c r="G48" s="10">
        <v>4</v>
      </c>
      <c r="H48" s="10">
        <v>20</v>
      </c>
      <c r="I48" s="10">
        <v>305</v>
      </c>
      <c r="J48" s="10">
        <v>168900</v>
      </c>
    </row>
    <row r="49" spans="1:10" x14ac:dyDescent="0.25">
      <c r="A49" s="5">
        <v>2024</v>
      </c>
      <c r="B49" s="10">
        <v>44632000</v>
      </c>
      <c r="C49" s="10">
        <v>218</v>
      </c>
      <c r="D49" s="10">
        <v>41</v>
      </c>
      <c r="E49" s="10">
        <v>259</v>
      </c>
      <c r="F49" s="10">
        <v>12</v>
      </c>
      <c r="G49" s="10">
        <v>9</v>
      </c>
      <c r="H49" s="10">
        <v>21</v>
      </c>
      <c r="I49" s="10">
        <v>280</v>
      </c>
      <c r="J49" s="10">
        <v>159400</v>
      </c>
    </row>
    <row r="50" spans="1:10" x14ac:dyDescent="0.25">
      <c r="A50" s="5">
        <v>2025</v>
      </c>
      <c r="B50" s="10">
        <v>53454000</v>
      </c>
      <c r="C50" s="10">
        <v>255</v>
      </c>
      <c r="D50" s="10">
        <v>51</v>
      </c>
      <c r="E50" s="10">
        <v>306</v>
      </c>
      <c r="F50" s="10">
        <v>5</v>
      </c>
      <c r="G50" s="10">
        <v>8</v>
      </c>
      <c r="H50" s="10">
        <v>13</v>
      </c>
      <c r="I50" s="10">
        <v>319</v>
      </c>
      <c r="J50" s="10">
        <v>167567</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36"/>
  <sheetViews>
    <sheetView workbookViewId="0"/>
  </sheetViews>
  <sheetFormatPr defaultColWidth="11.42578125" defaultRowHeight="15" x14ac:dyDescent="0.25"/>
  <cols>
    <col min="1" max="1" width="27.7109375" customWidth="1"/>
    <col min="2" max="20" width="31.7109375" customWidth="1"/>
  </cols>
  <sheetData>
    <row r="1" spans="1:6" ht="21" customHeight="1" x14ac:dyDescent="0.25">
      <c r="A1" s="1" t="s">
        <v>36</v>
      </c>
    </row>
    <row r="2" spans="1:6" ht="30" customHeight="1" x14ac:dyDescent="0.25">
      <c r="A2" s="8" t="s">
        <v>37</v>
      </c>
    </row>
    <row r="3" spans="1:6" ht="30" customHeight="1" x14ac:dyDescent="0.25">
      <c r="A3" s="4" t="s">
        <v>168</v>
      </c>
      <c r="B3" s="9" t="s">
        <v>277</v>
      </c>
      <c r="C3" s="9" t="s">
        <v>278</v>
      </c>
      <c r="D3" s="9" t="s">
        <v>279</v>
      </c>
      <c r="E3" s="9" t="s">
        <v>280</v>
      </c>
      <c r="F3" s="9" t="s">
        <v>281</v>
      </c>
    </row>
    <row r="4" spans="1:6" ht="25.5" customHeight="1" x14ac:dyDescent="0.25">
      <c r="A4" s="5">
        <v>1993</v>
      </c>
      <c r="B4" s="10">
        <v>686000</v>
      </c>
      <c r="C4" s="10">
        <v>19698000</v>
      </c>
      <c r="D4" s="10">
        <v>202000</v>
      </c>
      <c r="E4" s="10">
        <v>457000</v>
      </c>
      <c r="F4" s="10">
        <v>21043000</v>
      </c>
    </row>
    <row r="5" spans="1:6" x14ac:dyDescent="0.25">
      <c r="A5" s="5">
        <v>1994</v>
      </c>
      <c r="B5" s="10">
        <v>1672000</v>
      </c>
      <c r="C5" s="10">
        <v>20712000</v>
      </c>
      <c r="D5" s="10">
        <v>511000</v>
      </c>
      <c r="E5" s="10">
        <v>222000</v>
      </c>
      <c r="F5" s="10">
        <v>23117000</v>
      </c>
    </row>
    <row r="6" spans="1:6" x14ac:dyDescent="0.25">
      <c r="A6" s="5">
        <v>1995</v>
      </c>
      <c r="B6" s="10">
        <v>2663000</v>
      </c>
      <c r="C6" s="10">
        <v>22705000</v>
      </c>
      <c r="D6" s="10">
        <v>365000</v>
      </c>
      <c r="E6" s="10">
        <v>806000</v>
      </c>
      <c r="F6" s="10">
        <v>26539000</v>
      </c>
    </row>
    <row r="7" spans="1:6" x14ac:dyDescent="0.25">
      <c r="A7" s="5">
        <v>1996</v>
      </c>
      <c r="B7" s="10">
        <v>6298000</v>
      </c>
      <c r="C7" s="10">
        <v>26334000</v>
      </c>
      <c r="D7" s="10">
        <v>523000</v>
      </c>
      <c r="E7" s="10">
        <v>464000</v>
      </c>
      <c r="F7" s="10">
        <v>33619000</v>
      </c>
    </row>
    <row r="8" spans="1:6" x14ac:dyDescent="0.25">
      <c r="A8" s="5">
        <v>1997</v>
      </c>
      <c r="B8" s="10">
        <v>9333000</v>
      </c>
      <c r="C8" s="10">
        <v>27679000</v>
      </c>
      <c r="D8" s="10">
        <v>692000</v>
      </c>
      <c r="E8" s="10">
        <v>483000</v>
      </c>
      <c r="F8" s="10">
        <v>38187000</v>
      </c>
    </row>
    <row r="9" spans="1:6" x14ac:dyDescent="0.25">
      <c r="A9" s="5">
        <v>1998</v>
      </c>
      <c r="B9" s="10">
        <v>8478000</v>
      </c>
      <c r="C9" s="10">
        <v>35383000</v>
      </c>
      <c r="D9" s="10">
        <v>686000</v>
      </c>
      <c r="E9" s="10">
        <v>306000</v>
      </c>
      <c r="F9" s="10">
        <v>44853000</v>
      </c>
    </row>
    <row r="10" spans="1:6" x14ac:dyDescent="0.25">
      <c r="A10" s="5">
        <v>1999</v>
      </c>
      <c r="B10" s="10">
        <v>10770000</v>
      </c>
      <c r="C10" s="10">
        <v>28345000</v>
      </c>
      <c r="D10" s="10">
        <v>586000</v>
      </c>
      <c r="E10" s="10">
        <v>62000</v>
      </c>
      <c r="F10" s="10">
        <v>39763000</v>
      </c>
    </row>
    <row r="11" spans="1:6" x14ac:dyDescent="0.25">
      <c r="A11" s="5">
        <v>2000</v>
      </c>
      <c r="B11" s="10">
        <v>11841000</v>
      </c>
      <c r="C11" s="10">
        <v>33722000</v>
      </c>
      <c r="D11" s="10">
        <v>0</v>
      </c>
      <c r="E11" s="10">
        <v>20000</v>
      </c>
      <c r="F11" s="10">
        <v>45583000</v>
      </c>
    </row>
    <row r="12" spans="1:6" x14ac:dyDescent="0.25">
      <c r="A12" s="5">
        <v>2001</v>
      </c>
      <c r="B12" s="10">
        <v>14684000</v>
      </c>
      <c r="C12" s="10">
        <v>32732000</v>
      </c>
      <c r="D12" s="10">
        <v>110000</v>
      </c>
      <c r="E12" s="10">
        <v>20000</v>
      </c>
      <c r="F12" s="10">
        <v>47546000</v>
      </c>
    </row>
    <row r="13" spans="1:6" x14ac:dyDescent="0.25">
      <c r="A13" s="5">
        <v>2002</v>
      </c>
      <c r="B13" s="10">
        <v>15791000</v>
      </c>
      <c r="C13" s="10">
        <v>30527000</v>
      </c>
      <c r="D13" s="10">
        <v>843000</v>
      </c>
      <c r="E13" s="10">
        <v>0</v>
      </c>
      <c r="F13" s="10">
        <v>47161000</v>
      </c>
    </row>
    <row r="14" spans="1:6" x14ac:dyDescent="0.25">
      <c r="A14" s="5">
        <v>2003</v>
      </c>
      <c r="B14" s="10">
        <v>14907000</v>
      </c>
      <c r="C14" s="10">
        <v>28836000</v>
      </c>
      <c r="D14" s="10">
        <v>671000</v>
      </c>
      <c r="E14" s="10">
        <v>0</v>
      </c>
      <c r="F14" s="10">
        <v>44414000</v>
      </c>
    </row>
    <row r="15" spans="1:6" x14ac:dyDescent="0.25">
      <c r="A15" s="5">
        <v>2004</v>
      </c>
      <c r="B15" s="10">
        <v>14428000</v>
      </c>
      <c r="C15" s="10">
        <v>24862000</v>
      </c>
      <c r="D15" s="10">
        <v>709000</v>
      </c>
      <c r="E15" s="10">
        <v>0</v>
      </c>
      <c r="F15" s="10">
        <v>39999000</v>
      </c>
    </row>
    <row r="16" spans="1:6" x14ac:dyDescent="0.25">
      <c r="A16" s="5">
        <v>2005</v>
      </c>
      <c r="B16" s="10">
        <v>12639000</v>
      </c>
      <c r="C16" s="10">
        <v>22197000</v>
      </c>
      <c r="D16" s="10">
        <v>1489000</v>
      </c>
      <c r="E16" s="10">
        <v>1000</v>
      </c>
      <c r="F16" s="10">
        <v>36326000</v>
      </c>
    </row>
    <row r="17" spans="1:6" x14ac:dyDescent="0.25">
      <c r="A17" s="5">
        <v>2006</v>
      </c>
      <c r="B17" s="10">
        <v>16953000</v>
      </c>
      <c r="C17" s="10">
        <v>23172000</v>
      </c>
      <c r="D17" s="10">
        <v>698000</v>
      </c>
      <c r="E17" s="10">
        <v>4000</v>
      </c>
      <c r="F17" s="10">
        <v>40827000</v>
      </c>
    </row>
    <row r="18" spans="1:6" x14ac:dyDescent="0.25">
      <c r="A18" s="5">
        <v>2007</v>
      </c>
      <c r="B18" s="10">
        <v>15431000</v>
      </c>
      <c r="C18" s="10">
        <v>22694000</v>
      </c>
      <c r="D18" s="10">
        <v>0</v>
      </c>
      <c r="E18" s="10">
        <v>0</v>
      </c>
      <c r="F18" s="10">
        <v>38125000</v>
      </c>
    </row>
    <row r="19" spans="1:6" x14ac:dyDescent="0.25">
      <c r="A19" s="5">
        <v>2008</v>
      </c>
      <c r="B19" s="10">
        <v>12431000</v>
      </c>
      <c r="C19" s="10">
        <v>24019000</v>
      </c>
      <c r="D19" s="10">
        <v>0</v>
      </c>
      <c r="E19" s="10">
        <v>0</v>
      </c>
      <c r="F19" s="10">
        <v>36450000</v>
      </c>
    </row>
    <row r="20" spans="1:6" x14ac:dyDescent="0.25">
      <c r="A20" s="5">
        <v>2009</v>
      </c>
      <c r="B20" s="10">
        <v>13837000</v>
      </c>
      <c r="C20" s="10">
        <v>23031000</v>
      </c>
      <c r="D20" s="10">
        <v>0</v>
      </c>
      <c r="E20" s="10">
        <v>0</v>
      </c>
      <c r="F20" s="10">
        <v>36868000</v>
      </c>
    </row>
    <row r="21" spans="1:6" x14ac:dyDescent="0.25">
      <c r="A21" s="5">
        <v>2010</v>
      </c>
      <c r="B21" s="10">
        <v>14116000</v>
      </c>
      <c r="C21" s="10">
        <v>22756000</v>
      </c>
      <c r="D21" s="10">
        <v>0</v>
      </c>
      <c r="E21" s="10">
        <v>0</v>
      </c>
      <c r="F21" s="10">
        <v>36872000</v>
      </c>
    </row>
    <row r="22" spans="1:6" x14ac:dyDescent="0.25">
      <c r="A22" s="5">
        <v>2011</v>
      </c>
      <c r="B22" s="10">
        <v>17233000</v>
      </c>
      <c r="C22" s="10">
        <v>26393000</v>
      </c>
      <c r="D22" s="10">
        <v>0</v>
      </c>
      <c r="E22" s="10">
        <v>0</v>
      </c>
      <c r="F22" s="10">
        <v>43626000</v>
      </c>
    </row>
    <row r="23" spans="1:6" x14ac:dyDescent="0.25">
      <c r="A23" s="5">
        <v>2012</v>
      </c>
      <c r="B23" s="10">
        <v>18795000</v>
      </c>
      <c r="C23" s="10">
        <v>25239000</v>
      </c>
      <c r="D23" s="10">
        <v>290000</v>
      </c>
      <c r="E23" s="10">
        <v>0</v>
      </c>
      <c r="F23" s="10">
        <v>44324000</v>
      </c>
    </row>
    <row r="24" spans="1:6" x14ac:dyDescent="0.25">
      <c r="A24" s="5">
        <v>2013</v>
      </c>
      <c r="B24" s="10">
        <v>19024000</v>
      </c>
      <c r="C24" s="10">
        <v>21279000</v>
      </c>
      <c r="D24" s="10">
        <v>154000</v>
      </c>
      <c r="E24" s="10">
        <v>0</v>
      </c>
      <c r="F24" s="10">
        <v>40457000</v>
      </c>
    </row>
    <row r="25" spans="1:6" x14ac:dyDescent="0.25">
      <c r="A25" s="5">
        <v>2014</v>
      </c>
      <c r="B25" s="10">
        <v>22367000</v>
      </c>
      <c r="C25" s="10">
        <v>22473000</v>
      </c>
      <c r="D25" s="10">
        <v>164000</v>
      </c>
      <c r="E25" s="10">
        <v>0</v>
      </c>
      <c r="F25" s="10">
        <v>45004000</v>
      </c>
    </row>
    <row r="26" spans="1:6" x14ac:dyDescent="0.25">
      <c r="A26" s="5">
        <v>2015</v>
      </c>
      <c r="B26" s="10">
        <v>23850000</v>
      </c>
      <c r="C26" s="10">
        <v>20711000</v>
      </c>
      <c r="D26" s="10">
        <v>10000</v>
      </c>
      <c r="E26" s="10">
        <v>0</v>
      </c>
      <c r="F26" s="10">
        <v>44571000</v>
      </c>
    </row>
    <row r="27" spans="1:6" x14ac:dyDescent="0.25">
      <c r="A27" s="5">
        <v>2016</v>
      </c>
      <c r="B27" s="10">
        <v>25072000</v>
      </c>
      <c r="C27" s="10">
        <v>17822000</v>
      </c>
      <c r="D27" s="10">
        <v>0</v>
      </c>
      <c r="E27" s="10">
        <v>0</v>
      </c>
      <c r="F27" s="10">
        <v>42894000</v>
      </c>
    </row>
    <row r="28" spans="1:6" x14ac:dyDescent="0.25">
      <c r="A28" s="5">
        <v>2017</v>
      </c>
      <c r="B28" s="10">
        <v>28072000</v>
      </c>
      <c r="C28" s="10">
        <v>18080000</v>
      </c>
      <c r="D28" s="10">
        <v>0</v>
      </c>
      <c r="E28" s="10">
        <v>0</v>
      </c>
      <c r="F28" s="10">
        <v>46152000</v>
      </c>
    </row>
    <row r="29" spans="1:6" x14ac:dyDescent="0.25">
      <c r="A29" s="5">
        <v>2018</v>
      </c>
      <c r="B29" s="10">
        <v>24058000</v>
      </c>
      <c r="C29" s="10">
        <v>23039000</v>
      </c>
      <c r="D29" s="10">
        <v>0</v>
      </c>
      <c r="E29" s="10">
        <v>0</v>
      </c>
      <c r="F29" s="10">
        <v>47097000</v>
      </c>
    </row>
    <row r="30" spans="1:6" x14ac:dyDescent="0.25">
      <c r="A30" s="5">
        <v>2019</v>
      </c>
      <c r="B30" s="10">
        <v>25607000</v>
      </c>
      <c r="C30" s="10">
        <v>25823000</v>
      </c>
      <c r="D30" s="10">
        <v>0</v>
      </c>
      <c r="E30" s="10">
        <v>0</v>
      </c>
      <c r="F30" s="10">
        <v>51430000</v>
      </c>
    </row>
    <row r="31" spans="1:6" x14ac:dyDescent="0.25">
      <c r="A31" s="5">
        <v>2020</v>
      </c>
      <c r="B31" s="10">
        <v>22872000</v>
      </c>
      <c r="C31" s="10">
        <v>27620000</v>
      </c>
      <c r="D31" s="10">
        <v>0</v>
      </c>
      <c r="E31" s="10">
        <v>0</v>
      </c>
      <c r="F31" s="10">
        <v>50492000</v>
      </c>
    </row>
    <row r="32" spans="1:6" x14ac:dyDescent="0.25">
      <c r="A32" s="5">
        <v>2021</v>
      </c>
      <c r="B32" s="10">
        <v>30175000</v>
      </c>
      <c r="C32" s="10">
        <v>20709000</v>
      </c>
      <c r="D32" s="10">
        <v>314000</v>
      </c>
      <c r="E32" s="10">
        <v>0</v>
      </c>
      <c r="F32" s="10">
        <v>51198000</v>
      </c>
    </row>
    <row r="33" spans="1:6" x14ac:dyDescent="0.25">
      <c r="A33" s="5">
        <v>2022</v>
      </c>
      <c r="B33" s="10">
        <v>26587000</v>
      </c>
      <c r="C33" s="10">
        <v>28470000</v>
      </c>
      <c r="D33" s="10">
        <v>0</v>
      </c>
      <c r="E33" s="10">
        <v>0</v>
      </c>
      <c r="F33" s="10">
        <v>55057000</v>
      </c>
    </row>
    <row r="34" spans="1:6" x14ac:dyDescent="0.25">
      <c r="A34" s="5">
        <v>2023</v>
      </c>
      <c r="B34" s="10">
        <v>26619000</v>
      </c>
      <c r="C34" s="10">
        <v>24905000</v>
      </c>
      <c r="D34" s="10">
        <v>0</v>
      </c>
      <c r="E34" s="10">
        <v>0</v>
      </c>
      <c r="F34" s="10">
        <v>51524000</v>
      </c>
    </row>
    <row r="35" spans="1:6" x14ac:dyDescent="0.25">
      <c r="A35" s="5">
        <v>2024</v>
      </c>
      <c r="B35" s="10">
        <v>23025000</v>
      </c>
      <c r="C35" s="10">
        <v>21607000</v>
      </c>
      <c r="D35" s="10">
        <v>0</v>
      </c>
      <c r="E35" s="10">
        <v>0</v>
      </c>
      <c r="F35" s="10">
        <v>44632000</v>
      </c>
    </row>
    <row r="36" spans="1:6" x14ac:dyDescent="0.25">
      <c r="A36" s="5">
        <v>2025</v>
      </c>
      <c r="B36" s="10">
        <v>27347000</v>
      </c>
      <c r="C36" s="10">
        <v>26107000</v>
      </c>
      <c r="D36" s="10">
        <v>0</v>
      </c>
      <c r="E36" s="10">
        <v>0</v>
      </c>
      <c r="F36" s="10">
        <v>53454000</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45"/>
  <sheetViews>
    <sheetView workbookViewId="0"/>
  </sheetViews>
  <sheetFormatPr defaultColWidth="11.42578125" defaultRowHeight="15" x14ac:dyDescent="0.25"/>
  <cols>
    <col min="1" max="1" width="27.7109375" customWidth="1"/>
    <col min="2" max="20" width="31.7109375" customWidth="1"/>
  </cols>
  <sheetData>
    <row r="1" spans="1:7" ht="21" customHeight="1" x14ac:dyDescent="0.25">
      <c r="A1" s="1" t="s">
        <v>38</v>
      </c>
    </row>
    <row r="2" spans="1:7" ht="30" customHeight="1" x14ac:dyDescent="0.25">
      <c r="A2" s="8" t="s">
        <v>39</v>
      </c>
    </row>
    <row r="3" spans="1:7" ht="30" customHeight="1" x14ac:dyDescent="0.25">
      <c r="A3" s="4" t="s">
        <v>168</v>
      </c>
      <c r="B3" s="9" t="s">
        <v>282</v>
      </c>
      <c r="C3" s="9" t="s">
        <v>283</v>
      </c>
      <c r="D3" s="9" t="s">
        <v>182</v>
      </c>
      <c r="E3" s="9" t="s">
        <v>284</v>
      </c>
      <c r="F3" s="9" t="s">
        <v>285</v>
      </c>
      <c r="G3" s="9" t="s">
        <v>286</v>
      </c>
    </row>
    <row r="4" spans="1:7" ht="25.5" customHeight="1" x14ac:dyDescent="0.25">
      <c r="A4" s="5">
        <v>1984</v>
      </c>
      <c r="B4" s="10">
        <v>8</v>
      </c>
      <c r="C4" s="10">
        <v>38</v>
      </c>
      <c r="D4" s="10">
        <v>46</v>
      </c>
      <c r="E4" s="10"/>
      <c r="F4" s="10"/>
      <c r="G4" s="10"/>
    </row>
    <row r="5" spans="1:7" x14ac:dyDescent="0.25">
      <c r="A5" s="5">
        <v>1985</v>
      </c>
      <c r="B5" s="10">
        <v>22</v>
      </c>
      <c r="C5" s="10">
        <v>44</v>
      </c>
      <c r="D5" s="10">
        <v>66</v>
      </c>
      <c r="E5" s="10"/>
      <c r="F5" s="10"/>
      <c r="G5" s="10"/>
    </row>
    <row r="6" spans="1:7" x14ac:dyDescent="0.25">
      <c r="A6" s="5">
        <v>1986</v>
      </c>
      <c r="B6" s="10">
        <v>45</v>
      </c>
      <c r="C6" s="10">
        <v>66</v>
      </c>
      <c r="D6" s="10">
        <v>111</v>
      </c>
      <c r="E6" s="10"/>
      <c r="F6" s="10"/>
      <c r="G6" s="10"/>
    </row>
    <row r="7" spans="1:7" x14ac:dyDescent="0.25">
      <c r="A7" s="5">
        <v>1987</v>
      </c>
      <c r="B7" s="10">
        <v>51</v>
      </c>
      <c r="C7" s="10">
        <v>80</v>
      </c>
      <c r="D7" s="10">
        <v>131</v>
      </c>
      <c r="E7" s="10"/>
      <c r="F7" s="10"/>
      <c r="G7" s="10"/>
    </row>
    <row r="8" spans="1:7" x14ac:dyDescent="0.25">
      <c r="A8" s="5">
        <v>1988</v>
      </c>
      <c r="B8" s="10">
        <v>72</v>
      </c>
      <c r="C8" s="10">
        <v>104</v>
      </c>
      <c r="D8" s="10">
        <v>176</v>
      </c>
      <c r="E8" s="10">
        <v>237000</v>
      </c>
      <c r="F8" s="10">
        <v>39000</v>
      </c>
      <c r="G8" s="10">
        <v>276000</v>
      </c>
    </row>
    <row r="9" spans="1:7" x14ac:dyDescent="0.25">
      <c r="A9" s="5">
        <v>1989</v>
      </c>
      <c r="B9" s="10">
        <v>70</v>
      </c>
      <c r="C9" s="10">
        <v>98</v>
      </c>
      <c r="D9" s="10">
        <v>168</v>
      </c>
      <c r="E9" s="10">
        <v>226000</v>
      </c>
      <c r="F9" s="10">
        <v>59000</v>
      </c>
      <c r="G9" s="10">
        <v>285000</v>
      </c>
    </row>
    <row r="10" spans="1:7" x14ac:dyDescent="0.25">
      <c r="A10" s="5">
        <v>1990</v>
      </c>
      <c r="B10" s="10">
        <v>66</v>
      </c>
      <c r="C10" s="10">
        <v>86</v>
      </c>
      <c r="D10" s="10">
        <v>152</v>
      </c>
      <c r="E10" s="10">
        <v>224000</v>
      </c>
      <c r="F10" s="10">
        <v>41000</v>
      </c>
      <c r="G10" s="10">
        <v>265000</v>
      </c>
    </row>
    <row r="11" spans="1:7" x14ac:dyDescent="0.25">
      <c r="A11" s="5">
        <v>1991</v>
      </c>
      <c r="B11" s="10">
        <v>57</v>
      </c>
      <c r="C11" s="10">
        <v>86</v>
      </c>
      <c r="D11" s="10">
        <v>143</v>
      </c>
      <c r="E11" s="10">
        <v>211000</v>
      </c>
      <c r="F11" s="10">
        <v>53000</v>
      </c>
      <c r="G11" s="10">
        <v>264000</v>
      </c>
    </row>
    <row r="12" spans="1:7" x14ac:dyDescent="0.25">
      <c r="A12" s="5">
        <v>1992</v>
      </c>
      <c r="B12" s="10">
        <v>54</v>
      </c>
      <c r="C12" s="10">
        <v>83</v>
      </c>
      <c r="D12" s="10">
        <v>137</v>
      </c>
      <c r="E12" s="10">
        <v>218000</v>
      </c>
      <c r="F12" s="10">
        <v>47000</v>
      </c>
      <c r="G12" s="10">
        <v>265000</v>
      </c>
    </row>
    <row r="13" spans="1:7" x14ac:dyDescent="0.25">
      <c r="A13" s="5">
        <v>1993</v>
      </c>
      <c r="B13" s="10">
        <v>55</v>
      </c>
      <c r="C13" s="10">
        <v>83</v>
      </c>
      <c r="D13" s="10">
        <v>138</v>
      </c>
      <c r="E13" s="10">
        <v>214000</v>
      </c>
      <c r="F13" s="10">
        <v>42000</v>
      </c>
      <c r="G13" s="10">
        <v>256000</v>
      </c>
    </row>
    <row r="14" spans="1:7" x14ac:dyDescent="0.25">
      <c r="A14" s="5">
        <v>1994</v>
      </c>
      <c r="B14" s="10">
        <v>62</v>
      </c>
      <c r="C14" s="10">
        <v>85</v>
      </c>
      <c r="D14" s="10">
        <v>147</v>
      </c>
      <c r="E14" s="10">
        <v>276000</v>
      </c>
      <c r="F14" s="10">
        <v>54000</v>
      </c>
      <c r="G14" s="10">
        <v>330000</v>
      </c>
    </row>
    <row r="15" spans="1:7" x14ac:dyDescent="0.25">
      <c r="A15" s="5">
        <v>1995</v>
      </c>
      <c r="B15" s="10">
        <v>67</v>
      </c>
      <c r="C15" s="10">
        <v>95</v>
      </c>
      <c r="D15" s="10">
        <v>162</v>
      </c>
      <c r="E15" s="10">
        <v>266000</v>
      </c>
      <c r="F15" s="10">
        <v>49000</v>
      </c>
      <c r="G15" s="10">
        <v>315000</v>
      </c>
    </row>
    <row r="16" spans="1:7" x14ac:dyDescent="0.25">
      <c r="A16" s="5">
        <v>1996</v>
      </c>
      <c r="B16" s="10">
        <v>73</v>
      </c>
      <c r="C16" s="10">
        <v>93</v>
      </c>
      <c r="D16" s="10">
        <v>166</v>
      </c>
      <c r="E16" s="10">
        <v>308000</v>
      </c>
      <c r="F16" s="10">
        <v>48000</v>
      </c>
      <c r="G16" s="10">
        <v>356000</v>
      </c>
    </row>
    <row r="17" spans="1:7" x14ac:dyDescent="0.25">
      <c r="A17" s="5">
        <v>1997</v>
      </c>
      <c r="B17" s="10">
        <v>70</v>
      </c>
      <c r="C17" s="10">
        <v>101</v>
      </c>
      <c r="D17" s="10">
        <v>171</v>
      </c>
      <c r="E17" s="10">
        <v>326000</v>
      </c>
      <c r="F17" s="10">
        <v>45000</v>
      </c>
      <c r="G17" s="10">
        <v>371000</v>
      </c>
    </row>
    <row r="18" spans="1:7" x14ac:dyDescent="0.25">
      <c r="A18" s="5">
        <v>1998</v>
      </c>
      <c r="B18" s="10">
        <v>80</v>
      </c>
      <c r="C18" s="10">
        <v>97</v>
      </c>
      <c r="D18" s="10">
        <v>177</v>
      </c>
      <c r="E18" s="10">
        <v>343000</v>
      </c>
      <c r="F18" s="10">
        <v>40000</v>
      </c>
      <c r="G18" s="10">
        <v>383000</v>
      </c>
    </row>
    <row r="19" spans="1:7" x14ac:dyDescent="0.25">
      <c r="A19" s="5">
        <v>1999</v>
      </c>
      <c r="B19" s="10">
        <v>86</v>
      </c>
      <c r="C19" s="10">
        <v>103</v>
      </c>
      <c r="D19" s="10">
        <v>189</v>
      </c>
      <c r="E19" s="10">
        <v>457000</v>
      </c>
      <c r="F19" s="10">
        <v>39000</v>
      </c>
      <c r="G19" s="10">
        <v>496000</v>
      </c>
    </row>
    <row r="20" spans="1:7" x14ac:dyDescent="0.25">
      <c r="A20" s="5">
        <v>2000</v>
      </c>
      <c r="B20" s="10">
        <v>85</v>
      </c>
      <c r="C20" s="10">
        <v>99</v>
      </c>
      <c r="D20" s="10">
        <v>184</v>
      </c>
      <c r="E20" s="10">
        <v>344000</v>
      </c>
      <c r="F20" s="10">
        <v>45000</v>
      </c>
      <c r="G20" s="10">
        <v>389000</v>
      </c>
    </row>
    <row r="21" spans="1:7" x14ac:dyDescent="0.25">
      <c r="A21" s="5">
        <v>2001</v>
      </c>
      <c r="B21" s="10">
        <v>76</v>
      </c>
      <c r="C21" s="10">
        <v>93</v>
      </c>
      <c r="D21" s="10">
        <v>169</v>
      </c>
      <c r="E21" s="10">
        <v>328000</v>
      </c>
      <c r="F21" s="10">
        <v>48000</v>
      </c>
      <c r="G21" s="10">
        <v>376000</v>
      </c>
    </row>
    <row r="22" spans="1:7" x14ac:dyDescent="0.25">
      <c r="A22" s="5">
        <v>2002</v>
      </c>
      <c r="B22" s="10">
        <v>81</v>
      </c>
      <c r="C22" s="10">
        <v>92</v>
      </c>
      <c r="D22" s="10">
        <v>173</v>
      </c>
      <c r="E22" s="10">
        <v>409000</v>
      </c>
      <c r="F22" s="10">
        <v>41000</v>
      </c>
      <c r="G22" s="10">
        <v>450000</v>
      </c>
    </row>
    <row r="23" spans="1:7" x14ac:dyDescent="0.25">
      <c r="A23" s="5">
        <v>2003</v>
      </c>
      <c r="B23" s="10">
        <v>80</v>
      </c>
      <c r="C23" s="10">
        <v>96</v>
      </c>
      <c r="D23" s="10">
        <v>176</v>
      </c>
      <c r="E23" s="10">
        <v>391000</v>
      </c>
      <c r="F23" s="10">
        <v>40000</v>
      </c>
      <c r="G23" s="10">
        <v>431000</v>
      </c>
    </row>
    <row r="24" spans="1:7" x14ac:dyDescent="0.25">
      <c r="A24" s="5">
        <v>2004</v>
      </c>
      <c r="B24" s="10">
        <v>76</v>
      </c>
      <c r="C24" s="10">
        <v>96</v>
      </c>
      <c r="D24" s="10">
        <v>172</v>
      </c>
      <c r="E24" s="10">
        <v>365000</v>
      </c>
      <c r="F24" s="10">
        <v>43000</v>
      </c>
      <c r="G24" s="10">
        <v>408000</v>
      </c>
    </row>
    <row r="25" spans="1:7" x14ac:dyDescent="0.25">
      <c r="A25" s="5">
        <v>2005</v>
      </c>
      <c r="B25" s="10">
        <v>61</v>
      </c>
      <c r="C25" s="10">
        <v>87</v>
      </c>
      <c r="D25" s="10">
        <v>148</v>
      </c>
      <c r="E25" s="10">
        <v>378000</v>
      </c>
      <c r="F25" s="10">
        <v>38000</v>
      </c>
      <c r="G25" s="10">
        <v>416000</v>
      </c>
    </row>
    <row r="26" spans="1:7" x14ac:dyDescent="0.25">
      <c r="A26" s="5">
        <v>2006</v>
      </c>
      <c r="B26" s="10">
        <v>58</v>
      </c>
      <c r="C26" s="10">
        <v>77</v>
      </c>
      <c r="D26" s="10">
        <v>135</v>
      </c>
      <c r="E26" s="10">
        <v>365000</v>
      </c>
      <c r="F26" s="10">
        <v>36000</v>
      </c>
      <c r="G26" s="10">
        <v>401000</v>
      </c>
    </row>
    <row r="27" spans="1:7" x14ac:dyDescent="0.25">
      <c r="A27" s="5">
        <v>2007</v>
      </c>
      <c r="B27" s="10">
        <v>56</v>
      </c>
      <c r="C27" s="10">
        <v>79</v>
      </c>
      <c r="D27" s="10">
        <v>135</v>
      </c>
      <c r="E27" s="10">
        <v>327000</v>
      </c>
      <c r="F27" s="10">
        <v>37000</v>
      </c>
      <c r="G27" s="10">
        <v>364000</v>
      </c>
    </row>
    <row r="28" spans="1:7" x14ac:dyDescent="0.25">
      <c r="A28" s="5">
        <v>2008</v>
      </c>
      <c r="B28" s="10">
        <v>53</v>
      </c>
      <c r="C28" s="10">
        <v>77</v>
      </c>
      <c r="D28" s="10">
        <v>130</v>
      </c>
      <c r="E28" s="10">
        <v>385000</v>
      </c>
      <c r="F28" s="10">
        <v>41000</v>
      </c>
      <c r="G28" s="10">
        <v>426000</v>
      </c>
    </row>
    <row r="29" spans="1:7" x14ac:dyDescent="0.25">
      <c r="A29" s="5">
        <v>2009</v>
      </c>
      <c r="B29" s="10">
        <v>47</v>
      </c>
      <c r="C29" s="10">
        <v>58</v>
      </c>
      <c r="D29" s="10">
        <v>105</v>
      </c>
      <c r="E29" s="10">
        <v>388000</v>
      </c>
      <c r="F29" s="10">
        <v>37000</v>
      </c>
      <c r="G29" s="10">
        <v>425000</v>
      </c>
    </row>
    <row r="30" spans="1:7" x14ac:dyDescent="0.25">
      <c r="A30" s="5">
        <v>2010</v>
      </c>
      <c r="B30" s="10">
        <v>45</v>
      </c>
      <c r="C30" s="10">
        <v>59</v>
      </c>
      <c r="D30" s="10">
        <v>104</v>
      </c>
      <c r="E30" s="10">
        <v>401000</v>
      </c>
      <c r="F30" s="10">
        <v>38000</v>
      </c>
      <c r="G30" s="10">
        <v>439000</v>
      </c>
    </row>
    <row r="31" spans="1:7" x14ac:dyDescent="0.25">
      <c r="A31" s="5">
        <v>2011</v>
      </c>
      <c r="B31" s="10">
        <v>44</v>
      </c>
      <c r="C31" s="10">
        <v>54</v>
      </c>
      <c r="D31" s="10">
        <v>98</v>
      </c>
      <c r="E31" s="10">
        <v>325000</v>
      </c>
      <c r="F31" s="10">
        <v>49000</v>
      </c>
      <c r="G31" s="10">
        <v>374000</v>
      </c>
    </row>
    <row r="32" spans="1:7" x14ac:dyDescent="0.25">
      <c r="A32" s="5">
        <v>2012</v>
      </c>
      <c r="B32" s="10">
        <v>43</v>
      </c>
      <c r="C32" s="10">
        <v>57</v>
      </c>
      <c r="D32" s="10">
        <v>100</v>
      </c>
      <c r="E32" s="10">
        <v>349000</v>
      </c>
      <c r="F32" s="10">
        <v>51000</v>
      </c>
      <c r="G32" s="10">
        <v>400000</v>
      </c>
    </row>
    <row r="33" spans="1:7" x14ac:dyDescent="0.25">
      <c r="A33" s="5">
        <v>2013</v>
      </c>
      <c r="B33" s="10">
        <v>44</v>
      </c>
      <c r="C33" s="10">
        <v>58</v>
      </c>
      <c r="D33" s="10">
        <v>102</v>
      </c>
      <c r="E33" s="10">
        <v>372000</v>
      </c>
      <c r="F33" s="10">
        <v>64000</v>
      </c>
      <c r="G33" s="10">
        <v>436000</v>
      </c>
    </row>
    <row r="34" spans="1:7" x14ac:dyDescent="0.25">
      <c r="A34" s="5">
        <v>2014</v>
      </c>
      <c r="B34" s="10">
        <v>41</v>
      </c>
      <c r="C34" s="10">
        <v>55</v>
      </c>
      <c r="D34" s="10">
        <v>96</v>
      </c>
      <c r="E34" s="10">
        <v>351000</v>
      </c>
      <c r="F34" s="10">
        <v>65000</v>
      </c>
      <c r="G34" s="10">
        <v>416000</v>
      </c>
    </row>
    <row r="35" spans="1:7" x14ac:dyDescent="0.25">
      <c r="A35" s="5">
        <v>2015</v>
      </c>
      <c r="B35" s="10">
        <v>38</v>
      </c>
      <c r="C35" s="10">
        <v>49</v>
      </c>
      <c r="D35" s="10">
        <v>87</v>
      </c>
      <c r="E35" s="10">
        <v>355000</v>
      </c>
      <c r="F35" s="10">
        <v>47000</v>
      </c>
      <c r="G35" s="10">
        <v>402000</v>
      </c>
    </row>
    <row r="36" spans="1:7" x14ac:dyDescent="0.25">
      <c r="A36" s="5">
        <v>2016</v>
      </c>
      <c r="B36" s="10">
        <v>38</v>
      </c>
      <c r="C36" s="10">
        <v>49</v>
      </c>
      <c r="D36" s="10">
        <v>87</v>
      </c>
      <c r="E36" s="10">
        <v>400000</v>
      </c>
      <c r="F36" s="10">
        <v>46000</v>
      </c>
      <c r="G36" s="10">
        <v>446000</v>
      </c>
    </row>
    <row r="37" spans="1:7" x14ac:dyDescent="0.25">
      <c r="A37" s="5">
        <v>2017</v>
      </c>
      <c r="B37" s="10">
        <v>36</v>
      </c>
      <c r="C37" s="10">
        <v>43</v>
      </c>
      <c r="D37" s="10">
        <v>79</v>
      </c>
      <c r="E37" s="10">
        <v>357000</v>
      </c>
      <c r="F37" s="10">
        <v>55000</v>
      </c>
      <c r="G37" s="10">
        <v>412000</v>
      </c>
    </row>
    <row r="38" spans="1:7" x14ac:dyDescent="0.25">
      <c r="A38" s="5">
        <v>2018</v>
      </c>
      <c r="B38" s="10">
        <v>27</v>
      </c>
      <c r="C38" s="10">
        <v>44</v>
      </c>
      <c r="D38" s="10">
        <v>71</v>
      </c>
      <c r="E38" s="10">
        <v>346000</v>
      </c>
      <c r="F38" s="10">
        <v>54000</v>
      </c>
      <c r="G38" s="10">
        <v>400000</v>
      </c>
    </row>
    <row r="39" spans="1:7" x14ac:dyDescent="0.25">
      <c r="A39" s="5">
        <v>2019</v>
      </c>
      <c r="B39" s="10">
        <v>27</v>
      </c>
      <c r="C39" s="10">
        <v>49</v>
      </c>
      <c r="D39" s="10">
        <v>76</v>
      </c>
      <c r="E39" s="10">
        <v>351000</v>
      </c>
      <c r="F39" s="10">
        <v>68000</v>
      </c>
      <c r="G39" s="10">
        <v>419000</v>
      </c>
    </row>
    <row r="40" spans="1:7" x14ac:dyDescent="0.25">
      <c r="A40" s="5">
        <v>2020</v>
      </c>
      <c r="B40" s="10">
        <v>27</v>
      </c>
      <c r="C40" s="10">
        <v>51</v>
      </c>
      <c r="D40" s="10">
        <v>78</v>
      </c>
      <c r="E40" s="10">
        <v>379000</v>
      </c>
      <c r="F40" s="10">
        <v>62000</v>
      </c>
      <c r="G40" s="10">
        <v>441000</v>
      </c>
    </row>
    <row r="41" spans="1:7" x14ac:dyDescent="0.25">
      <c r="A41" s="5">
        <v>2021</v>
      </c>
      <c r="B41" s="10">
        <v>26</v>
      </c>
      <c r="C41" s="10">
        <v>48</v>
      </c>
      <c r="D41" s="10">
        <v>74</v>
      </c>
      <c r="E41" s="10">
        <v>374000</v>
      </c>
      <c r="F41" s="10">
        <v>65000</v>
      </c>
      <c r="G41" s="10">
        <v>439000</v>
      </c>
    </row>
    <row r="42" spans="1:7" x14ac:dyDescent="0.25">
      <c r="A42" s="5">
        <v>2022</v>
      </c>
      <c r="B42" s="10">
        <v>23</v>
      </c>
      <c r="C42" s="10">
        <v>47</v>
      </c>
      <c r="D42" s="10">
        <v>70</v>
      </c>
      <c r="E42" s="10">
        <v>364000</v>
      </c>
      <c r="F42" s="10">
        <v>63000</v>
      </c>
      <c r="G42" s="10">
        <v>427000</v>
      </c>
    </row>
    <row r="43" spans="1:7" x14ac:dyDescent="0.25">
      <c r="A43" s="5">
        <v>2023</v>
      </c>
      <c r="B43" s="10">
        <v>18</v>
      </c>
      <c r="C43" s="10">
        <v>49</v>
      </c>
      <c r="D43" s="10">
        <v>67</v>
      </c>
      <c r="E43" s="10">
        <v>342000</v>
      </c>
      <c r="F43" s="10">
        <v>85000</v>
      </c>
      <c r="G43" s="10">
        <v>427000</v>
      </c>
    </row>
    <row r="44" spans="1:7" x14ac:dyDescent="0.25">
      <c r="A44" s="5">
        <v>2024</v>
      </c>
      <c r="B44" s="10">
        <v>18</v>
      </c>
      <c r="C44" s="10">
        <v>46</v>
      </c>
      <c r="D44" s="10">
        <v>64</v>
      </c>
      <c r="E44" s="10">
        <v>345000</v>
      </c>
      <c r="F44" s="10">
        <v>91000</v>
      </c>
      <c r="G44" s="10">
        <v>436000</v>
      </c>
    </row>
    <row r="45" spans="1:7" x14ac:dyDescent="0.25">
      <c r="A45" s="5">
        <v>2025</v>
      </c>
      <c r="B45" s="10">
        <v>26</v>
      </c>
      <c r="C45" s="10">
        <v>50</v>
      </c>
      <c r="D45" s="10">
        <v>76</v>
      </c>
      <c r="E45" s="10">
        <v>499000</v>
      </c>
      <c r="F45" s="10">
        <v>96000</v>
      </c>
      <c r="G45" s="10">
        <v>595000</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41"/>
  <sheetViews>
    <sheetView workbookViewId="0"/>
  </sheetViews>
  <sheetFormatPr defaultColWidth="11.42578125" defaultRowHeight="15" x14ac:dyDescent="0.25"/>
  <cols>
    <col min="1" max="1" width="27.7109375" customWidth="1"/>
    <col min="2" max="20" width="31.7109375" customWidth="1"/>
  </cols>
  <sheetData>
    <row r="1" spans="1:6" ht="21" customHeight="1" x14ac:dyDescent="0.25">
      <c r="A1" s="1" t="s">
        <v>40</v>
      </c>
    </row>
    <row r="2" spans="1:6" ht="30" customHeight="1" x14ac:dyDescent="0.25">
      <c r="A2" s="8" t="s">
        <v>12</v>
      </c>
    </row>
    <row r="3" spans="1:6" ht="30" customHeight="1" x14ac:dyDescent="0.25">
      <c r="A3" s="4" t="s">
        <v>168</v>
      </c>
      <c r="B3" s="9" t="s">
        <v>287</v>
      </c>
      <c r="C3" s="9" t="s">
        <v>288</v>
      </c>
      <c r="D3" s="9" t="s">
        <v>289</v>
      </c>
      <c r="E3" s="9" t="s">
        <v>290</v>
      </c>
      <c r="F3" s="9" t="s">
        <v>291</v>
      </c>
    </row>
    <row r="4" spans="1:6" ht="25.5" customHeight="1" x14ac:dyDescent="0.25">
      <c r="A4" s="5">
        <v>1988</v>
      </c>
      <c r="B4" s="10">
        <v>12129000</v>
      </c>
      <c r="C4" s="10">
        <v>10370000</v>
      </c>
      <c r="D4" s="10">
        <v>22499000</v>
      </c>
      <c r="E4" s="10">
        <v>51</v>
      </c>
      <c r="F4" s="10">
        <v>263</v>
      </c>
    </row>
    <row r="5" spans="1:6" x14ac:dyDescent="0.25">
      <c r="A5" s="5">
        <v>1989</v>
      </c>
      <c r="B5" s="10">
        <v>13498000</v>
      </c>
      <c r="C5" s="10">
        <v>12328000</v>
      </c>
      <c r="D5" s="10">
        <v>25825000</v>
      </c>
      <c r="E5" s="10">
        <v>60</v>
      </c>
      <c r="F5" s="10">
        <v>210</v>
      </c>
    </row>
    <row r="6" spans="1:6" x14ac:dyDescent="0.25">
      <c r="A6" s="5">
        <v>1990</v>
      </c>
      <c r="B6" s="10">
        <v>12901000</v>
      </c>
      <c r="C6" s="10">
        <v>11974000</v>
      </c>
      <c r="D6" s="10">
        <v>24876000</v>
      </c>
      <c r="E6" s="10">
        <v>58</v>
      </c>
      <c r="F6" s="10">
        <v>292</v>
      </c>
    </row>
    <row r="7" spans="1:6" x14ac:dyDescent="0.25">
      <c r="A7" s="5">
        <v>1991</v>
      </c>
      <c r="B7" s="10">
        <v>10524000</v>
      </c>
      <c r="C7" s="10">
        <v>11881000</v>
      </c>
      <c r="D7" s="10">
        <v>22406000</v>
      </c>
      <c r="E7" s="10">
        <v>50</v>
      </c>
      <c r="F7" s="10">
        <v>226</v>
      </c>
    </row>
    <row r="8" spans="1:6" x14ac:dyDescent="0.25">
      <c r="A8" s="5">
        <v>1992</v>
      </c>
      <c r="B8" s="10">
        <v>11542000</v>
      </c>
      <c r="C8" s="10">
        <v>9286000</v>
      </c>
      <c r="D8" s="10">
        <v>20828000</v>
      </c>
      <c r="E8" s="10">
        <v>53</v>
      </c>
      <c r="F8" s="10">
        <v>200</v>
      </c>
    </row>
    <row r="9" spans="1:6" x14ac:dyDescent="0.25">
      <c r="A9" s="5">
        <v>1993</v>
      </c>
      <c r="B9" s="10">
        <v>10862000</v>
      </c>
      <c r="C9" s="10">
        <v>10181000</v>
      </c>
      <c r="D9" s="10">
        <v>21043000</v>
      </c>
      <c r="E9" s="10">
        <v>51</v>
      </c>
      <c r="F9" s="10">
        <v>245</v>
      </c>
    </row>
    <row r="10" spans="1:6" x14ac:dyDescent="0.25">
      <c r="A10" s="5">
        <v>1994</v>
      </c>
      <c r="B10" s="10">
        <v>12244000</v>
      </c>
      <c r="C10" s="10">
        <v>10873000</v>
      </c>
      <c r="D10" s="10">
        <v>23117000</v>
      </c>
      <c r="E10" s="10">
        <v>44</v>
      </c>
      <c r="F10" s="10">
        <v>200</v>
      </c>
    </row>
    <row r="11" spans="1:6" x14ac:dyDescent="0.25">
      <c r="A11" s="5">
        <v>1995</v>
      </c>
      <c r="B11" s="10">
        <v>15060000</v>
      </c>
      <c r="C11" s="10">
        <v>11480000</v>
      </c>
      <c r="D11" s="10">
        <v>26540000</v>
      </c>
      <c r="E11" s="10">
        <v>54</v>
      </c>
      <c r="F11" s="10">
        <v>234</v>
      </c>
    </row>
    <row r="12" spans="1:6" x14ac:dyDescent="0.25">
      <c r="A12" s="5">
        <v>1996</v>
      </c>
      <c r="B12" s="10">
        <v>18335000</v>
      </c>
      <c r="C12" s="10">
        <v>15284000</v>
      </c>
      <c r="D12" s="10">
        <v>33619000</v>
      </c>
      <c r="E12" s="10">
        <v>59</v>
      </c>
      <c r="F12" s="10">
        <v>318</v>
      </c>
    </row>
    <row r="13" spans="1:6" x14ac:dyDescent="0.25">
      <c r="A13" s="5">
        <v>1997</v>
      </c>
      <c r="B13" s="10">
        <v>19942000</v>
      </c>
      <c r="C13" s="10">
        <v>18245000</v>
      </c>
      <c r="D13" s="10">
        <v>38187000</v>
      </c>
      <c r="E13" s="10">
        <v>61</v>
      </c>
      <c r="F13" s="10">
        <v>405</v>
      </c>
    </row>
    <row r="14" spans="1:6" x14ac:dyDescent="0.25">
      <c r="A14" s="5">
        <v>1998</v>
      </c>
      <c r="B14" s="10">
        <v>25049000</v>
      </c>
      <c r="C14" s="10">
        <v>19804000</v>
      </c>
      <c r="D14" s="10">
        <v>44853000</v>
      </c>
      <c r="E14" s="10">
        <v>73</v>
      </c>
      <c r="F14" s="10">
        <v>495</v>
      </c>
    </row>
    <row r="15" spans="1:6" x14ac:dyDescent="0.25">
      <c r="A15" s="5">
        <v>1999</v>
      </c>
      <c r="B15" s="10">
        <v>22242000</v>
      </c>
      <c r="C15" s="10">
        <v>17521000</v>
      </c>
      <c r="D15" s="10">
        <v>39763000</v>
      </c>
      <c r="E15" s="10">
        <v>49</v>
      </c>
      <c r="F15" s="10">
        <v>449</v>
      </c>
    </row>
    <row r="16" spans="1:6" x14ac:dyDescent="0.25">
      <c r="A16" s="5">
        <v>2000</v>
      </c>
      <c r="B16" s="10">
        <v>24052000</v>
      </c>
      <c r="C16" s="10">
        <v>21531000</v>
      </c>
      <c r="D16" s="10">
        <v>45583000</v>
      </c>
      <c r="E16" s="10">
        <v>70</v>
      </c>
      <c r="F16" s="10">
        <v>478</v>
      </c>
    </row>
    <row r="17" spans="1:6" x14ac:dyDescent="0.25">
      <c r="A17" s="5">
        <v>2001</v>
      </c>
      <c r="B17" s="10">
        <v>25237000</v>
      </c>
      <c r="C17" s="10">
        <v>22309000</v>
      </c>
      <c r="D17" s="10">
        <v>47546000</v>
      </c>
      <c r="E17" s="10">
        <v>77</v>
      </c>
      <c r="F17" s="10">
        <v>465</v>
      </c>
    </row>
    <row r="18" spans="1:6" x14ac:dyDescent="0.25">
      <c r="A18" s="5">
        <v>2002</v>
      </c>
      <c r="B18" s="10">
        <v>27076000</v>
      </c>
      <c r="C18" s="10">
        <v>20085000</v>
      </c>
      <c r="D18" s="10">
        <v>47161000</v>
      </c>
      <c r="E18" s="10">
        <v>66</v>
      </c>
      <c r="F18" s="10">
        <v>490</v>
      </c>
    </row>
    <row r="19" spans="1:6" x14ac:dyDescent="0.25">
      <c r="A19" s="5">
        <v>2003</v>
      </c>
      <c r="B19" s="10">
        <v>24094000</v>
      </c>
      <c r="C19" s="10">
        <v>20320000</v>
      </c>
      <c r="D19" s="10">
        <v>44414000</v>
      </c>
      <c r="E19" s="10">
        <v>62</v>
      </c>
      <c r="F19" s="10">
        <v>508</v>
      </c>
    </row>
    <row r="20" spans="1:6" x14ac:dyDescent="0.25">
      <c r="A20" s="5">
        <v>2004</v>
      </c>
      <c r="B20" s="10">
        <v>17575000</v>
      </c>
      <c r="C20" s="10">
        <v>22424000</v>
      </c>
      <c r="D20" s="10">
        <v>39999000</v>
      </c>
      <c r="E20" s="10">
        <v>48</v>
      </c>
      <c r="F20" s="10">
        <v>521</v>
      </c>
    </row>
    <row r="21" spans="1:6" x14ac:dyDescent="0.25">
      <c r="A21" s="5">
        <v>2005</v>
      </c>
      <c r="B21" s="10">
        <v>15380000</v>
      </c>
      <c r="C21" s="10">
        <v>20946000</v>
      </c>
      <c r="D21" s="10">
        <v>36326000</v>
      </c>
      <c r="E21" s="10">
        <v>41</v>
      </c>
      <c r="F21" s="10">
        <v>551</v>
      </c>
    </row>
    <row r="22" spans="1:6" x14ac:dyDescent="0.25">
      <c r="A22" s="5">
        <v>2006</v>
      </c>
      <c r="B22" s="10">
        <v>18700000</v>
      </c>
      <c r="C22" s="10">
        <v>22127000</v>
      </c>
      <c r="D22" s="10">
        <v>40827000</v>
      </c>
      <c r="E22" s="10">
        <v>51</v>
      </c>
      <c r="F22" s="10">
        <v>615</v>
      </c>
    </row>
    <row r="23" spans="1:6" x14ac:dyDescent="0.25">
      <c r="A23" s="5">
        <v>2007</v>
      </c>
      <c r="B23" s="10">
        <v>19440000</v>
      </c>
      <c r="C23" s="10">
        <v>18685000</v>
      </c>
      <c r="D23" s="10">
        <v>38125000</v>
      </c>
      <c r="E23" s="10">
        <v>59</v>
      </c>
      <c r="F23" s="10">
        <v>505</v>
      </c>
    </row>
    <row r="24" spans="1:6" x14ac:dyDescent="0.25">
      <c r="A24" s="5">
        <v>2008</v>
      </c>
      <c r="B24" s="10">
        <v>17065000</v>
      </c>
      <c r="C24" s="10">
        <v>19385000</v>
      </c>
      <c r="D24" s="10">
        <v>36450000</v>
      </c>
      <c r="E24" s="10">
        <v>44</v>
      </c>
      <c r="F24" s="10">
        <v>472</v>
      </c>
    </row>
    <row r="25" spans="1:6" x14ac:dyDescent="0.25">
      <c r="A25" s="5">
        <v>2009</v>
      </c>
      <c r="B25" s="10">
        <v>17041000</v>
      </c>
      <c r="C25" s="10">
        <v>19827000</v>
      </c>
      <c r="D25" s="10">
        <v>36868000</v>
      </c>
      <c r="E25" s="10">
        <v>44</v>
      </c>
      <c r="F25" s="10">
        <v>536</v>
      </c>
    </row>
    <row r="26" spans="1:6" x14ac:dyDescent="0.25">
      <c r="A26" s="5">
        <v>2010</v>
      </c>
      <c r="B26" s="10">
        <v>20333000</v>
      </c>
      <c r="C26" s="10">
        <v>16539000</v>
      </c>
      <c r="D26" s="10">
        <v>36872000</v>
      </c>
      <c r="E26" s="10">
        <v>51</v>
      </c>
      <c r="F26" s="10">
        <v>435</v>
      </c>
    </row>
    <row r="27" spans="1:6" x14ac:dyDescent="0.25">
      <c r="A27" s="5">
        <v>2011</v>
      </c>
      <c r="B27" s="10">
        <v>23135000</v>
      </c>
      <c r="C27" s="10">
        <v>20491000</v>
      </c>
      <c r="D27" s="10">
        <v>43626000</v>
      </c>
      <c r="E27" s="10">
        <v>71</v>
      </c>
      <c r="F27" s="10">
        <v>418</v>
      </c>
    </row>
    <row r="28" spans="1:6" x14ac:dyDescent="0.25">
      <c r="A28" s="5">
        <v>2012</v>
      </c>
      <c r="B28" s="10">
        <v>26882000</v>
      </c>
      <c r="C28" s="10">
        <v>17442000</v>
      </c>
      <c r="D28" s="10">
        <v>44324000</v>
      </c>
      <c r="E28" s="10">
        <v>77</v>
      </c>
      <c r="F28" s="10">
        <v>342</v>
      </c>
    </row>
    <row r="29" spans="1:6" x14ac:dyDescent="0.25">
      <c r="A29" s="5">
        <v>2013</v>
      </c>
      <c r="B29" s="10">
        <v>20910000</v>
      </c>
      <c r="C29" s="10">
        <v>19547000</v>
      </c>
      <c r="D29" s="10">
        <v>40457000</v>
      </c>
      <c r="E29" s="10">
        <v>56</v>
      </c>
      <c r="F29" s="10">
        <v>305</v>
      </c>
    </row>
    <row r="30" spans="1:6" x14ac:dyDescent="0.25">
      <c r="A30" s="5">
        <v>2014</v>
      </c>
      <c r="B30" s="10">
        <v>22816000</v>
      </c>
      <c r="C30" s="10">
        <v>22188000</v>
      </c>
      <c r="D30" s="10">
        <v>45004000</v>
      </c>
      <c r="E30" s="10">
        <v>65</v>
      </c>
      <c r="F30" s="10">
        <v>341</v>
      </c>
    </row>
    <row r="31" spans="1:6" x14ac:dyDescent="0.25">
      <c r="A31" s="5">
        <v>2015</v>
      </c>
      <c r="B31" s="10">
        <v>18135000</v>
      </c>
      <c r="C31" s="10">
        <v>26436000</v>
      </c>
      <c r="D31" s="10">
        <v>44571000</v>
      </c>
      <c r="E31" s="10">
        <v>51</v>
      </c>
      <c r="F31" s="10">
        <v>562</v>
      </c>
    </row>
    <row r="32" spans="1:6" x14ac:dyDescent="0.25">
      <c r="A32" s="5">
        <v>2016</v>
      </c>
      <c r="B32" s="10">
        <v>15884000</v>
      </c>
      <c r="C32" s="10">
        <v>27010000</v>
      </c>
      <c r="D32" s="10">
        <v>42894000</v>
      </c>
      <c r="E32" s="10">
        <v>40</v>
      </c>
      <c r="F32" s="10">
        <v>587</v>
      </c>
    </row>
    <row r="33" spans="1:6" x14ac:dyDescent="0.25">
      <c r="A33" s="5">
        <v>2017</v>
      </c>
      <c r="B33" s="10">
        <v>17207000</v>
      </c>
      <c r="C33" s="10">
        <v>28945000</v>
      </c>
      <c r="D33" s="10">
        <v>46152000</v>
      </c>
      <c r="E33" s="10">
        <v>48</v>
      </c>
      <c r="F33" s="10">
        <v>526</v>
      </c>
    </row>
    <row r="34" spans="1:6" x14ac:dyDescent="0.25">
      <c r="A34" s="5">
        <v>2018</v>
      </c>
      <c r="B34" s="10">
        <v>21771000</v>
      </c>
      <c r="C34" s="10">
        <v>25326000</v>
      </c>
      <c r="D34" s="10">
        <v>47097000</v>
      </c>
      <c r="E34" s="10">
        <v>63</v>
      </c>
      <c r="F34" s="10">
        <v>469</v>
      </c>
    </row>
    <row r="35" spans="1:6" x14ac:dyDescent="0.25">
      <c r="A35" s="5">
        <v>2019</v>
      </c>
      <c r="B35" s="10">
        <v>18964000</v>
      </c>
      <c r="C35" s="10">
        <v>32466000</v>
      </c>
      <c r="D35" s="10">
        <v>51430000</v>
      </c>
      <c r="E35" s="10">
        <v>54</v>
      </c>
      <c r="F35" s="10">
        <v>477</v>
      </c>
    </row>
    <row r="36" spans="1:6" x14ac:dyDescent="0.25">
      <c r="A36" s="5">
        <v>2020</v>
      </c>
      <c r="B36" s="10">
        <v>18331000</v>
      </c>
      <c r="C36" s="10">
        <v>32161000</v>
      </c>
      <c r="D36" s="10">
        <v>50492000</v>
      </c>
      <c r="E36" s="10">
        <v>48</v>
      </c>
      <c r="F36" s="10">
        <v>519</v>
      </c>
    </row>
    <row r="37" spans="1:6" x14ac:dyDescent="0.25">
      <c r="A37" s="5">
        <v>2021</v>
      </c>
      <c r="B37" s="10">
        <v>19344000</v>
      </c>
      <c r="C37" s="10">
        <v>31854000</v>
      </c>
      <c r="D37" s="10">
        <v>51198000</v>
      </c>
      <c r="E37" s="10">
        <v>52</v>
      </c>
      <c r="F37" s="10">
        <v>490</v>
      </c>
    </row>
    <row r="38" spans="1:6" x14ac:dyDescent="0.25">
      <c r="A38" s="5">
        <v>2022</v>
      </c>
      <c r="B38" s="10">
        <v>20310000</v>
      </c>
      <c r="C38" s="10">
        <v>34747000</v>
      </c>
      <c r="D38" s="10">
        <v>55057000</v>
      </c>
      <c r="E38" s="10">
        <v>56</v>
      </c>
      <c r="F38" s="10">
        <v>552</v>
      </c>
    </row>
    <row r="39" spans="1:6" x14ac:dyDescent="0.25">
      <c r="A39" s="5">
        <v>2023</v>
      </c>
      <c r="B39" s="10">
        <v>19162000</v>
      </c>
      <c r="C39" s="10">
        <v>32362000</v>
      </c>
      <c r="D39" s="10">
        <v>51524000</v>
      </c>
      <c r="E39" s="10">
        <v>56</v>
      </c>
      <c r="F39" s="10">
        <v>381</v>
      </c>
    </row>
    <row r="40" spans="1:6" x14ac:dyDescent="0.25">
      <c r="A40" s="5">
        <v>2024</v>
      </c>
      <c r="B40" s="10">
        <v>18331000</v>
      </c>
      <c r="C40" s="10">
        <v>26301000</v>
      </c>
      <c r="D40" s="10">
        <v>44632000</v>
      </c>
      <c r="E40" s="10">
        <v>53</v>
      </c>
      <c r="F40" s="10">
        <v>289</v>
      </c>
    </row>
    <row r="41" spans="1:6" x14ac:dyDescent="0.25">
      <c r="A41" s="5">
        <v>2025</v>
      </c>
      <c r="B41" s="10">
        <v>19865000</v>
      </c>
      <c r="C41" s="10">
        <v>33589000</v>
      </c>
      <c r="D41" s="10">
        <v>53454000</v>
      </c>
      <c r="E41" s="10">
        <v>40</v>
      </c>
      <c r="F41" s="10">
        <v>350</v>
      </c>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47"/>
  <sheetViews>
    <sheetView workbookViewId="0"/>
  </sheetViews>
  <sheetFormatPr defaultColWidth="11.42578125" defaultRowHeight="15" x14ac:dyDescent="0.25"/>
  <cols>
    <col min="1" max="1" width="27.7109375" customWidth="1"/>
    <col min="2" max="20" width="31.7109375" customWidth="1"/>
  </cols>
  <sheetData>
    <row r="1" spans="1:2" ht="21" customHeight="1" x14ac:dyDescent="0.25">
      <c r="A1" s="1" t="s">
        <v>41</v>
      </c>
    </row>
    <row r="2" spans="1:2" ht="30" customHeight="1" x14ac:dyDescent="0.25">
      <c r="A2" s="8" t="s">
        <v>12</v>
      </c>
    </row>
    <row r="3" spans="1:2" ht="30" customHeight="1" x14ac:dyDescent="0.25">
      <c r="A3" s="4" t="s">
        <v>168</v>
      </c>
      <c r="B3" s="9" t="s">
        <v>292</v>
      </c>
    </row>
    <row r="4" spans="1:2" ht="25.5" customHeight="1" x14ac:dyDescent="0.25">
      <c r="A4" s="5">
        <v>1982</v>
      </c>
      <c r="B4" s="10">
        <v>6851000</v>
      </c>
    </row>
    <row r="5" spans="1:2" x14ac:dyDescent="0.25">
      <c r="A5" s="5">
        <v>1983</v>
      </c>
      <c r="B5" s="10">
        <v>11842000</v>
      </c>
    </row>
    <row r="6" spans="1:2" x14ac:dyDescent="0.25">
      <c r="A6" s="5">
        <v>1984</v>
      </c>
      <c r="B6" s="10">
        <v>8760000</v>
      </c>
    </row>
    <row r="7" spans="1:2" x14ac:dyDescent="0.25">
      <c r="A7" s="5">
        <v>1985</v>
      </c>
      <c r="B7" s="10">
        <v>8914000</v>
      </c>
    </row>
    <row r="8" spans="1:2" x14ac:dyDescent="0.25">
      <c r="A8" s="5">
        <v>1986</v>
      </c>
      <c r="B8" s="10">
        <v>18607000</v>
      </c>
    </row>
    <row r="9" spans="1:2" x14ac:dyDescent="0.25">
      <c r="A9" s="5">
        <v>1987</v>
      </c>
      <c r="B9" s="10">
        <v>37218000</v>
      </c>
    </row>
    <row r="10" spans="1:2" x14ac:dyDescent="0.25">
      <c r="A10" s="5">
        <v>1988</v>
      </c>
      <c r="B10" s="10">
        <v>51930000</v>
      </c>
    </row>
    <row r="11" spans="1:2" x14ac:dyDescent="0.25">
      <c r="A11" s="5">
        <v>1989</v>
      </c>
      <c r="B11" s="10">
        <v>51523000</v>
      </c>
    </row>
    <row r="12" spans="1:2" x14ac:dyDescent="0.25">
      <c r="A12" s="5">
        <v>1990</v>
      </c>
      <c r="B12" s="10">
        <v>224416000</v>
      </c>
    </row>
    <row r="13" spans="1:2" x14ac:dyDescent="0.25">
      <c r="A13" s="5">
        <v>1991</v>
      </c>
      <c r="B13" s="10">
        <v>129713000</v>
      </c>
    </row>
    <row r="14" spans="1:2" x14ac:dyDescent="0.25">
      <c r="A14" s="5">
        <v>1992</v>
      </c>
      <c r="B14" s="10">
        <v>118432000</v>
      </c>
    </row>
    <row r="15" spans="1:2" x14ac:dyDescent="0.25">
      <c r="A15" s="5">
        <v>1993</v>
      </c>
      <c r="B15" s="10">
        <v>93517000</v>
      </c>
    </row>
    <row r="16" spans="1:2" x14ac:dyDescent="0.25">
      <c r="A16" s="5">
        <v>1994</v>
      </c>
      <c r="B16" s="10">
        <v>98900000</v>
      </c>
    </row>
    <row r="17" spans="1:2" x14ac:dyDescent="0.25">
      <c r="A17" s="5">
        <v>1995</v>
      </c>
      <c r="B17" s="10">
        <v>89556000</v>
      </c>
    </row>
    <row r="18" spans="1:2" x14ac:dyDescent="0.25">
      <c r="A18" s="5">
        <v>1996</v>
      </c>
      <c r="B18" s="10">
        <v>122665000</v>
      </c>
    </row>
    <row r="19" spans="1:2" x14ac:dyDescent="0.25">
      <c r="A19" s="5">
        <v>1997</v>
      </c>
      <c r="B19" s="10">
        <v>186470000</v>
      </c>
    </row>
    <row r="20" spans="1:2" x14ac:dyDescent="0.25">
      <c r="A20" s="5">
        <v>1998</v>
      </c>
      <c r="B20" s="10">
        <v>151841000</v>
      </c>
    </row>
    <row r="21" spans="1:2" x14ac:dyDescent="0.25">
      <c r="A21" s="5">
        <v>1999</v>
      </c>
      <c r="B21" s="10">
        <v>122649000</v>
      </c>
    </row>
    <row r="22" spans="1:2" x14ac:dyDescent="0.25">
      <c r="A22" s="5">
        <v>2000</v>
      </c>
      <c r="B22" s="10">
        <v>124619000</v>
      </c>
    </row>
    <row r="23" spans="1:2" x14ac:dyDescent="0.25">
      <c r="A23" s="5">
        <v>2001</v>
      </c>
      <c r="B23" s="10">
        <v>99921000</v>
      </c>
    </row>
    <row r="24" spans="1:2" x14ac:dyDescent="0.25">
      <c r="A24" s="5">
        <v>2002</v>
      </c>
      <c r="B24" s="10">
        <v>107996000</v>
      </c>
    </row>
    <row r="25" spans="1:2" x14ac:dyDescent="0.25">
      <c r="A25" s="5">
        <v>2003</v>
      </c>
      <c r="B25" s="10">
        <v>115569000</v>
      </c>
    </row>
    <row r="26" spans="1:2" x14ac:dyDescent="0.25">
      <c r="A26" s="5">
        <v>2004</v>
      </c>
      <c r="B26" s="10">
        <v>128866000</v>
      </c>
    </row>
    <row r="27" spans="1:2" x14ac:dyDescent="0.25">
      <c r="A27" s="5">
        <v>2005</v>
      </c>
      <c r="B27" s="10">
        <v>73211000</v>
      </c>
    </row>
    <row r="28" spans="1:2" x14ac:dyDescent="0.25">
      <c r="A28" s="5">
        <v>2006</v>
      </c>
      <c r="B28" s="10">
        <v>60941000</v>
      </c>
    </row>
    <row r="29" spans="1:2" x14ac:dyDescent="0.25">
      <c r="A29" s="5">
        <v>2007</v>
      </c>
      <c r="B29" s="10">
        <v>83822000</v>
      </c>
    </row>
    <row r="30" spans="1:2" x14ac:dyDescent="0.25">
      <c r="A30" s="5">
        <v>2008</v>
      </c>
      <c r="B30" s="10">
        <v>135230000</v>
      </c>
    </row>
    <row r="31" spans="1:2" x14ac:dyDescent="0.25">
      <c r="A31" s="5">
        <v>2009</v>
      </c>
      <c r="B31" s="10">
        <v>91964000</v>
      </c>
    </row>
    <row r="32" spans="1:2" x14ac:dyDescent="0.25">
      <c r="A32" s="5">
        <v>2010</v>
      </c>
      <c r="B32" s="10">
        <v>91655000</v>
      </c>
    </row>
    <row r="33" spans="1:2" x14ac:dyDescent="0.25">
      <c r="A33" s="5">
        <v>2011</v>
      </c>
      <c r="B33" s="10">
        <v>78208000</v>
      </c>
    </row>
    <row r="34" spans="1:2" x14ac:dyDescent="0.25">
      <c r="A34" s="5">
        <v>2012</v>
      </c>
      <c r="B34" s="10">
        <v>57489000</v>
      </c>
    </row>
    <row r="35" spans="1:2" x14ac:dyDescent="0.25">
      <c r="A35" s="5">
        <v>2013</v>
      </c>
      <c r="B35" s="10">
        <v>56904000</v>
      </c>
    </row>
    <row r="36" spans="1:2" x14ac:dyDescent="0.25">
      <c r="A36" s="5">
        <v>2014</v>
      </c>
      <c r="B36" s="10">
        <v>33450000</v>
      </c>
    </row>
    <row r="37" spans="1:2" x14ac:dyDescent="0.25">
      <c r="A37" s="5">
        <v>2015</v>
      </c>
      <c r="B37" s="10">
        <v>11605000</v>
      </c>
    </row>
    <row r="38" spans="1:2" x14ac:dyDescent="0.25">
      <c r="A38" s="5">
        <v>2016</v>
      </c>
      <c r="B38" s="10">
        <v>13689000</v>
      </c>
    </row>
    <row r="39" spans="1:2" x14ac:dyDescent="0.25">
      <c r="A39" s="5">
        <v>2017</v>
      </c>
      <c r="B39" s="10">
        <v>12631000</v>
      </c>
    </row>
    <row r="40" spans="1:2" x14ac:dyDescent="0.25">
      <c r="A40" s="5">
        <v>2018</v>
      </c>
      <c r="B40" s="10">
        <v>15228000</v>
      </c>
    </row>
    <row r="41" spans="1:2" x14ac:dyDescent="0.25">
      <c r="A41" s="5">
        <v>2019</v>
      </c>
      <c r="B41" s="10">
        <v>11618000</v>
      </c>
    </row>
    <row r="42" spans="1:2" x14ac:dyDescent="0.25">
      <c r="A42" s="5">
        <v>2020</v>
      </c>
      <c r="B42" s="10">
        <v>20021000</v>
      </c>
    </row>
    <row r="43" spans="1:2" x14ac:dyDescent="0.25">
      <c r="A43" s="5">
        <v>2021</v>
      </c>
      <c r="B43" s="10">
        <v>46255000</v>
      </c>
    </row>
    <row r="44" spans="1:2" x14ac:dyDescent="0.25">
      <c r="A44" s="5">
        <v>2022</v>
      </c>
      <c r="B44" s="10">
        <v>53195000</v>
      </c>
    </row>
    <row r="45" spans="1:2" x14ac:dyDescent="0.25">
      <c r="A45" s="5">
        <v>2023</v>
      </c>
      <c r="B45" s="10">
        <v>56036000</v>
      </c>
    </row>
    <row r="46" spans="1:2" x14ac:dyDescent="0.25">
      <c r="A46" s="5">
        <v>2024</v>
      </c>
      <c r="B46" s="10">
        <v>55652000</v>
      </c>
    </row>
    <row r="47" spans="1:2" x14ac:dyDescent="0.25">
      <c r="A47" s="5">
        <v>2025</v>
      </c>
      <c r="B47" s="10">
        <v>63716000</v>
      </c>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46"/>
  <sheetViews>
    <sheetView workbookViewId="0"/>
  </sheetViews>
  <sheetFormatPr defaultColWidth="11.42578125" defaultRowHeight="15" x14ac:dyDescent="0.25"/>
  <cols>
    <col min="1" max="1" width="27.7109375" customWidth="1"/>
    <col min="2" max="20" width="31.7109375" customWidth="1"/>
  </cols>
  <sheetData>
    <row r="1" spans="1:7" ht="21" customHeight="1" x14ac:dyDescent="0.25">
      <c r="A1" s="1" t="s">
        <v>42</v>
      </c>
    </row>
    <row r="2" spans="1:7" ht="30" customHeight="1" x14ac:dyDescent="0.25">
      <c r="A2" s="8" t="s">
        <v>43</v>
      </c>
    </row>
    <row r="3" spans="1:7" ht="30" customHeight="1" x14ac:dyDescent="0.25">
      <c r="A3" s="4" t="s">
        <v>168</v>
      </c>
      <c r="B3" s="9" t="s">
        <v>293</v>
      </c>
      <c r="C3" s="9" t="s">
        <v>294</v>
      </c>
      <c r="D3" s="9" t="s">
        <v>295</v>
      </c>
      <c r="E3" s="9" t="s">
        <v>296</v>
      </c>
      <c r="F3" s="9" t="s">
        <v>297</v>
      </c>
      <c r="G3" s="9" t="s">
        <v>298</v>
      </c>
    </row>
    <row r="4" spans="1:7" ht="25.5" customHeight="1" x14ac:dyDescent="0.25">
      <c r="A4" s="5">
        <v>1984</v>
      </c>
      <c r="B4" s="10">
        <v>8760000</v>
      </c>
      <c r="C4" s="10">
        <v>2897000</v>
      </c>
      <c r="D4" s="10">
        <v>956000</v>
      </c>
      <c r="E4" s="10">
        <v>2270000</v>
      </c>
      <c r="F4" s="10">
        <v>14883000</v>
      </c>
      <c r="G4" s="10"/>
    </row>
    <row r="5" spans="1:7" x14ac:dyDescent="0.25">
      <c r="A5" s="5">
        <v>1985</v>
      </c>
      <c r="B5" s="10">
        <v>8914000</v>
      </c>
      <c r="C5" s="10">
        <v>3452000</v>
      </c>
      <c r="D5" s="10">
        <v>1313000</v>
      </c>
      <c r="E5" s="10">
        <v>2472000</v>
      </c>
      <c r="F5" s="10">
        <v>16151000</v>
      </c>
      <c r="G5" s="10"/>
    </row>
    <row r="6" spans="1:7" x14ac:dyDescent="0.25">
      <c r="A6" s="5">
        <v>1986</v>
      </c>
      <c r="B6" s="10">
        <v>18607000</v>
      </c>
      <c r="C6" s="10">
        <v>13356000</v>
      </c>
      <c r="D6" s="10">
        <v>4925000</v>
      </c>
      <c r="E6" s="10">
        <v>1763000</v>
      </c>
      <c r="F6" s="10">
        <v>38651000</v>
      </c>
      <c r="G6" s="10"/>
    </row>
    <row r="7" spans="1:7" x14ac:dyDescent="0.25">
      <c r="A7" s="5">
        <v>1987</v>
      </c>
      <c r="B7" s="10">
        <v>37218000</v>
      </c>
      <c r="C7" s="10">
        <v>13083000</v>
      </c>
      <c r="D7" s="10">
        <v>7240000</v>
      </c>
      <c r="E7" s="10">
        <v>2565000</v>
      </c>
      <c r="F7" s="10">
        <v>60106000</v>
      </c>
      <c r="G7" s="10">
        <v>58573000</v>
      </c>
    </row>
    <row r="8" spans="1:7" x14ac:dyDescent="0.25">
      <c r="A8" s="5">
        <v>1988</v>
      </c>
      <c r="B8" s="10">
        <v>51930000</v>
      </c>
      <c r="C8" s="10">
        <v>25228000</v>
      </c>
      <c r="D8" s="10">
        <v>3228000</v>
      </c>
      <c r="E8" s="10">
        <v>0</v>
      </c>
      <c r="F8" s="10">
        <v>80386000</v>
      </c>
      <c r="G8" s="10">
        <v>67475000</v>
      </c>
    </row>
    <row r="9" spans="1:7" x14ac:dyDescent="0.25">
      <c r="A9" s="5">
        <v>1989</v>
      </c>
      <c r="B9" s="10">
        <v>51523000</v>
      </c>
      <c r="C9" s="10">
        <v>19734000</v>
      </c>
      <c r="D9" s="10">
        <v>3670000</v>
      </c>
      <c r="E9" s="10">
        <v>400000</v>
      </c>
      <c r="F9" s="10">
        <v>75327000</v>
      </c>
      <c r="G9" s="10">
        <v>85077000</v>
      </c>
    </row>
    <row r="10" spans="1:7" x14ac:dyDescent="0.25">
      <c r="A10" s="5">
        <v>1990</v>
      </c>
      <c r="B10" s="10">
        <v>38643000</v>
      </c>
      <c r="C10" s="10">
        <v>25292000</v>
      </c>
      <c r="D10" s="10">
        <v>624000</v>
      </c>
      <c r="E10" s="10">
        <v>0</v>
      </c>
      <c r="F10" s="10">
        <v>64559000</v>
      </c>
      <c r="G10" s="10">
        <v>90839500</v>
      </c>
    </row>
    <row r="11" spans="1:7" x14ac:dyDescent="0.25">
      <c r="A11" s="5">
        <v>1991</v>
      </c>
      <c r="B11" s="10">
        <v>25322000</v>
      </c>
      <c r="C11" s="10">
        <v>24916000</v>
      </c>
      <c r="D11" s="10">
        <v>482000</v>
      </c>
      <c r="E11" s="10">
        <v>0</v>
      </c>
      <c r="F11" s="10">
        <v>50720000</v>
      </c>
      <c r="G11" s="10">
        <v>50406500</v>
      </c>
    </row>
    <row r="12" spans="1:7" x14ac:dyDescent="0.25">
      <c r="A12" s="5">
        <v>1992</v>
      </c>
      <c r="B12" s="10">
        <v>32824000</v>
      </c>
      <c r="C12" s="10">
        <v>23722000</v>
      </c>
      <c r="D12" s="10">
        <v>310000</v>
      </c>
      <c r="E12" s="10">
        <v>0</v>
      </c>
      <c r="F12" s="10">
        <v>56856000</v>
      </c>
      <c r="G12" s="10">
        <v>60442000</v>
      </c>
    </row>
    <row r="13" spans="1:7" x14ac:dyDescent="0.25">
      <c r="A13" s="5">
        <v>1993</v>
      </c>
      <c r="B13" s="10">
        <v>44524000</v>
      </c>
      <c r="C13" s="10">
        <v>19281000</v>
      </c>
      <c r="D13" s="10">
        <v>514000</v>
      </c>
      <c r="E13" s="10">
        <v>4381000</v>
      </c>
      <c r="F13" s="10">
        <v>68700000</v>
      </c>
      <c r="G13" s="10">
        <v>54415000</v>
      </c>
    </row>
    <row r="14" spans="1:7" x14ac:dyDescent="0.25">
      <c r="A14" s="5">
        <v>1994</v>
      </c>
      <c r="B14" s="10">
        <v>25883000</v>
      </c>
      <c r="C14" s="10">
        <v>14991000</v>
      </c>
      <c r="D14" s="10">
        <v>450000</v>
      </c>
      <c r="E14" s="10">
        <v>5347000</v>
      </c>
      <c r="F14" s="10">
        <v>46671000</v>
      </c>
      <c r="G14" s="10">
        <v>49064000</v>
      </c>
    </row>
    <row r="15" spans="1:7" x14ac:dyDescent="0.25">
      <c r="A15" s="5">
        <v>1995</v>
      </c>
      <c r="B15" s="10">
        <v>37176000</v>
      </c>
      <c r="C15" s="10">
        <v>25063000</v>
      </c>
      <c r="D15" s="10">
        <v>475000</v>
      </c>
      <c r="E15" s="10">
        <v>2160000</v>
      </c>
      <c r="F15" s="10">
        <v>64874000</v>
      </c>
      <c r="G15" s="10">
        <v>46538000</v>
      </c>
    </row>
    <row r="16" spans="1:7" x14ac:dyDescent="0.25">
      <c r="A16" s="5">
        <v>1996</v>
      </c>
      <c r="B16" s="10">
        <v>46545000</v>
      </c>
      <c r="C16" s="10">
        <v>23784000</v>
      </c>
      <c r="D16" s="10">
        <v>65000</v>
      </c>
      <c r="E16" s="10">
        <v>8045000</v>
      </c>
      <c r="F16" s="10">
        <v>78439000</v>
      </c>
      <c r="G16" s="10">
        <v>71635000</v>
      </c>
    </row>
    <row r="17" spans="1:7" x14ac:dyDescent="0.25">
      <c r="A17" s="5">
        <v>1997</v>
      </c>
      <c r="B17" s="10">
        <v>60421000</v>
      </c>
      <c r="C17" s="10">
        <v>23308000</v>
      </c>
      <c r="D17" s="10">
        <v>323000</v>
      </c>
      <c r="E17" s="10">
        <v>1750000</v>
      </c>
      <c r="F17" s="10">
        <v>85802000</v>
      </c>
      <c r="G17" s="10">
        <v>76629000</v>
      </c>
    </row>
    <row r="18" spans="1:7" x14ac:dyDescent="0.25">
      <c r="A18" s="5">
        <v>1998</v>
      </c>
      <c r="B18" s="10">
        <v>49207000</v>
      </c>
      <c r="C18" s="10">
        <v>19085000</v>
      </c>
      <c r="D18" s="10">
        <v>0</v>
      </c>
      <c r="E18" s="10">
        <v>1010000</v>
      </c>
      <c r="F18" s="10">
        <v>69302000</v>
      </c>
      <c r="G18" s="10">
        <v>69632000</v>
      </c>
    </row>
    <row r="19" spans="1:7" x14ac:dyDescent="0.25">
      <c r="A19" s="5">
        <v>1999</v>
      </c>
      <c r="B19" s="10">
        <v>52122000</v>
      </c>
      <c r="C19" s="10">
        <v>25804000</v>
      </c>
      <c r="D19" s="10">
        <v>4291000</v>
      </c>
      <c r="E19" s="10">
        <v>500000</v>
      </c>
      <c r="F19" s="10">
        <v>82717000</v>
      </c>
      <c r="G19" s="10">
        <v>68644000</v>
      </c>
    </row>
    <row r="20" spans="1:7" x14ac:dyDescent="0.25">
      <c r="A20" s="5">
        <v>2000</v>
      </c>
      <c r="B20" s="10">
        <v>38674000</v>
      </c>
      <c r="C20" s="10">
        <v>33592000</v>
      </c>
      <c r="D20" s="10">
        <v>1605000</v>
      </c>
      <c r="E20" s="10">
        <v>4660000</v>
      </c>
      <c r="F20" s="10">
        <v>78531000</v>
      </c>
      <c r="G20" s="10">
        <v>69220000</v>
      </c>
    </row>
    <row r="21" spans="1:7" x14ac:dyDescent="0.25">
      <c r="A21" s="5">
        <v>2001</v>
      </c>
      <c r="B21" s="10">
        <v>40086000</v>
      </c>
      <c r="C21" s="10">
        <v>32002000</v>
      </c>
      <c r="D21" s="10">
        <v>615000</v>
      </c>
      <c r="E21" s="10">
        <v>10720000</v>
      </c>
      <c r="F21" s="10">
        <v>83423000</v>
      </c>
      <c r="G21" s="10">
        <v>83458000</v>
      </c>
    </row>
    <row r="22" spans="1:7" x14ac:dyDescent="0.25">
      <c r="A22" s="5">
        <v>2002</v>
      </c>
      <c r="B22" s="10">
        <v>40732000</v>
      </c>
      <c r="C22" s="10">
        <v>30664000</v>
      </c>
      <c r="D22" s="10">
        <v>120000</v>
      </c>
      <c r="E22" s="10">
        <v>15184000</v>
      </c>
      <c r="F22" s="10">
        <v>86700000</v>
      </c>
      <c r="G22" s="10">
        <v>80679000</v>
      </c>
    </row>
    <row r="23" spans="1:7" x14ac:dyDescent="0.25">
      <c r="A23" s="5">
        <v>2003</v>
      </c>
      <c r="B23" s="10">
        <v>38766000</v>
      </c>
      <c r="C23" s="10">
        <v>21138000</v>
      </c>
      <c r="D23" s="10">
        <v>0</v>
      </c>
      <c r="E23" s="10">
        <v>20822000</v>
      </c>
      <c r="F23" s="10">
        <v>80726000</v>
      </c>
      <c r="G23" s="10">
        <v>73193000</v>
      </c>
    </row>
    <row r="24" spans="1:7" x14ac:dyDescent="0.25">
      <c r="A24" s="5">
        <v>2004</v>
      </c>
      <c r="B24" s="10">
        <v>31390000</v>
      </c>
      <c r="C24" s="10">
        <v>20024000</v>
      </c>
      <c r="D24" s="10">
        <v>27000</v>
      </c>
      <c r="E24" s="10">
        <v>19138000</v>
      </c>
      <c r="F24" s="10">
        <v>70579000</v>
      </c>
      <c r="G24" s="10">
        <v>74464000</v>
      </c>
    </row>
    <row r="25" spans="1:7" x14ac:dyDescent="0.25">
      <c r="A25" s="5">
        <v>2005</v>
      </c>
      <c r="B25" s="10">
        <v>43261000</v>
      </c>
      <c r="C25" s="10">
        <v>22465000</v>
      </c>
      <c r="D25" s="10">
        <v>71000</v>
      </c>
      <c r="E25" s="10">
        <v>9896000</v>
      </c>
      <c r="F25" s="10">
        <v>75693000</v>
      </c>
      <c r="G25" s="10">
        <v>65741000</v>
      </c>
    </row>
    <row r="26" spans="1:7" x14ac:dyDescent="0.25">
      <c r="A26" s="5">
        <v>2006</v>
      </c>
      <c r="B26" s="10">
        <v>19063000</v>
      </c>
      <c r="C26" s="10">
        <v>17768000</v>
      </c>
      <c r="D26" s="10">
        <v>63000</v>
      </c>
      <c r="E26" s="10">
        <v>27157000</v>
      </c>
      <c r="F26" s="10">
        <v>64051000</v>
      </c>
      <c r="G26" s="10">
        <v>58385000</v>
      </c>
    </row>
    <row r="27" spans="1:7" x14ac:dyDescent="0.25">
      <c r="A27" s="5">
        <v>2007</v>
      </c>
      <c r="B27" s="10">
        <v>18837000</v>
      </c>
      <c r="C27" s="10">
        <v>14366000</v>
      </c>
      <c r="D27" s="10">
        <v>78000</v>
      </c>
      <c r="E27" s="10">
        <v>42022000</v>
      </c>
      <c r="F27" s="10">
        <v>75303000</v>
      </c>
      <c r="G27" s="10">
        <v>68032000</v>
      </c>
    </row>
    <row r="28" spans="1:7" x14ac:dyDescent="0.25">
      <c r="A28" s="5">
        <v>2008</v>
      </c>
      <c r="B28" s="10">
        <v>19831000</v>
      </c>
      <c r="C28" s="10">
        <v>14261000</v>
      </c>
      <c r="D28" s="10">
        <v>171000</v>
      </c>
      <c r="E28" s="10">
        <v>26409000</v>
      </c>
      <c r="F28" s="10">
        <v>60672000</v>
      </c>
      <c r="G28" s="10">
        <v>75302000</v>
      </c>
    </row>
    <row r="29" spans="1:7" x14ac:dyDescent="0.25">
      <c r="A29" s="5">
        <v>2009</v>
      </c>
      <c r="B29" s="10">
        <v>17148000</v>
      </c>
      <c r="C29" s="10">
        <v>20158000</v>
      </c>
      <c r="D29" s="10">
        <v>65000</v>
      </c>
      <c r="E29" s="10">
        <v>30200000</v>
      </c>
      <c r="F29" s="10">
        <v>67571000</v>
      </c>
      <c r="G29" s="10">
        <v>64693000</v>
      </c>
    </row>
    <row r="30" spans="1:7" x14ac:dyDescent="0.25">
      <c r="A30" s="5">
        <v>2010</v>
      </c>
      <c r="B30" s="10">
        <v>13744000</v>
      </c>
      <c r="C30" s="10">
        <v>26220000</v>
      </c>
      <c r="D30" s="10">
        <v>0</v>
      </c>
      <c r="E30" s="10">
        <v>29657000</v>
      </c>
      <c r="F30" s="10">
        <v>69621000</v>
      </c>
      <c r="G30" s="10">
        <v>61011000</v>
      </c>
    </row>
    <row r="31" spans="1:7" x14ac:dyDescent="0.25">
      <c r="A31" s="5">
        <v>2011</v>
      </c>
      <c r="B31" s="10">
        <v>15664000</v>
      </c>
      <c r="C31" s="10">
        <v>14630000</v>
      </c>
      <c r="D31" s="10">
        <v>0</v>
      </c>
      <c r="E31" s="10">
        <v>34322000</v>
      </c>
      <c r="F31" s="10">
        <v>64616000</v>
      </c>
      <c r="G31" s="10">
        <v>54526000</v>
      </c>
    </row>
    <row r="32" spans="1:7" x14ac:dyDescent="0.25">
      <c r="A32" s="5">
        <v>2012</v>
      </c>
      <c r="B32" s="10">
        <v>18556000</v>
      </c>
      <c r="C32" s="10">
        <v>9981000</v>
      </c>
      <c r="D32" s="10">
        <v>0</v>
      </c>
      <c r="E32" s="10">
        <v>34700000</v>
      </c>
      <c r="F32" s="10">
        <v>63237000</v>
      </c>
      <c r="G32" s="10">
        <v>55723000</v>
      </c>
    </row>
    <row r="33" spans="1:7" x14ac:dyDescent="0.25">
      <c r="A33" s="5">
        <v>2013</v>
      </c>
      <c r="B33" s="10">
        <v>16996000</v>
      </c>
      <c r="C33" s="10">
        <v>8263000</v>
      </c>
      <c r="D33" s="10">
        <v>0</v>
      </c>
      <c r="E33" s="10">
        <v>41315000</v>
      </c>
      <c r="F33" s="10">
        <v>66574000</v>
      </c>
      <c r="G33" s="10">
        <v>49249000</v>
      </c>
    </row>
    <row r="34" spans="1:7" x14ac:dyDescent="0.25">
      <c r="A34" s="5">
        <v>2014</v>
      </c>
      <c r="B34" s="10">
        <v>14418000</v>
      </c>
      <c r="C34" s="10">
        <v>2725000</v>
      </c>
      <c r="D34" s="10">
        <v>10000</v>
      </c>
      <c r="E34" s="10">
        <v>53684000</v>
      </c>
      <c r="F34" s="10">
        <v>70837000</v>
      </c>
      <c r="G34" s="10">
        <v>48149000</v>
      </c>
    </row>
    <row r="35" spans="1:7" x14ac:dyDescent="0.25">
      <c r="A35" s="5">
        <v>2015</v>
      </c>
      <c r="B35" s="10">
        <v>6479000</v>
      </c>
      <c r="C35" s="10">
        <v>223000</v>
      </c>
      <c r="D35" s="10">
        <v>10000</v>
      </c>
      <c r="E35" s="10">
        <v>61463000</v>
      </c>
      <c r="F35" s="10">
        <v>68175000</v>
      </c>
      <c r="G35" s="10">
        <v>65284000</v>
      </c>
    </row>
    <row r="36" spans="1:7" x14ac:dyDescent="0.25">
      <c r="A36" s="5">
        <v>2016</v>
      </c>
      <c r="B36" s="10">
        <v>5884000</v>
      </c>
      <c r="C36" s="10">
        <v>4000</v>
      </c>
      <c r="D36" s="10">
        <v>0</v>
      </c>
      <c r="E36" s="10">
        <v>58458000</v>
      </c>
      <c r="F36" s="10">
        <v>64346000</v>
      </c>
      <c r="G36" s="10">
        <v>59604000</v>
      </c>
    </row>
    <row r="37" spans="1:7" x14ac:dyDescent="0.25">
      <c r="A37" s="5">
        <v>2017</v>
      </c>
      <c r="B37" s="10">
        <v>6228000</v>
      </c>
      <c r="C37" s="10">
        <v>360000</v>
      </c>
      <c r="D37" s="10">
        <v>0</v>
      </c>
      <c r="E37" s="10">
        <v>59158000</v>
      </c>
      <c r="F37" s="10">
        <v>65746000</v>
      </c>
      <c r="G37" s="10">
        <v>60673000</v>
      </c>
    </row>
    <row r="38" spans="1:7" x14ac:dyDescent="0.25">
      <c r="A38" s="5">
        <v>2018</v>
      </c>
      <c r="B38" s="10">
        <v>8780000</v>
      </c>
      <c r="C38" s="10">
        <v>200000</v>
      </c>
      <c r="D38" s="10">
        <v>0</v>
      </c>
      <c r="E38" s="10">
        <v>61499000</v>
      </c>
      <c r="F38" s="10">
        <v>70479000</v>
      </c>
      <c r="G38" s="10">
        <v>67374000</v>
      </c>
    </row>
    <row r="39" spans="1:7" x14ac:dyDescent="0.25">
      <c r="A39" s="5">
        <v>2019</v>
      </c>
      <c r="B39" s="10">
        <v>5516000</v>
      </c>
      <c r="C39" s="10">
        <v>1724000</v>
      </c>
      <c r="D39" s="10">
        <v>75000</v>
      </c>
      <c r="E39" s="10">
        <v>63931000</v>
      </c>
      <c r="F39" s="10">
        <v>71246000</v>
      </c>
      <c r="G39" s="10">
        <v>71571000</v>
      </c>
    </row>
    <row r="40" spans="1:7" x14ac:dyDescent="0.25">
      <c r="A40" s="5">
        <v>2020</v>
      </c>
      <c r="B40" s="10">
        <v>5195000</v>
      </c>
      <c r="C40" s="10">
        <v>4480000</v>
      </c>
      <c r="D40" s="10">
        <v>258000</v>
      </c>
      <c r="E40" s="10">
        <v>68885000</v>
      </c>
      <c r="F40" s="10">
        <v>78618000</v>
      </c>
      <c r="G40" s="10">
        <v>70598000</v>
      </c>
    </row>
    <row r="41" spans="1:7" x14ac:dyDescent="0.25">
      <c r="A41" s="5">
        <v>2021</v>
      </c>
      <c r="B41" s="10">
        <v>6383000</v>
      </c>
      <c r="C41" s="10">
        <v>22581000</v>
      </c>
      <c r="D41" s="10">
        <v>124000</v>
      </c>
      <c r="E41" s="10">
        <v>43707000</v>
      </c>
      <c r="F41" s="10">
        <v>72795000</v>
      </c>
      <c r="G41" s="10">
        <v>68588000</v>
      </c>
    </row>
    <row r="42" spans="1:7" x14ac:dyDescent="0.25">
      <c r="A42" s="5">
        <v>2022</v>
      </c>
      <c r="B42" s="10">
        <v>2906000</v>
      </c>
      <c r="C42" s="10">
        <v>29871000</v>
      </c>
      <c r="D42" s="10">
        <v>0</v>
      </c>
      <c r="E42" s="10">
        <v>45761000</v>
      </c>
      <c r="F42" s="10">
        <v>78538000</v>
      </c>
      <c r="G42" s="10">
        <v>77306000</v>
      </c>
    </row>
    <row r="43" spans="1:7" x14ac:dyDescent="0.25">
      <c r="A43" s="5">
        <v>2023</v>
      </c>
      <c r="B43" s="10">
        <v>3446000</v>
      </c>
      <c r="C43" s="10">
        <v>32988000</v>
      </c>
      <c r="D43" s="10">
        <v>13000</v>
      </c>
      <c r="E43" s="10">
        <v>38248000</v>
      </c>
      <c r="F43" s="10">
        <v>74695000</v>
      </c>
      <c r="G43" s="10">
        <v>73096000</v>
      </c>
    </row>
    <row r="44" spans="1:7" x14ac:dyDescent="0.25">
      <c r="A44" s="5">
        <v>2024</v>
      </c>
      <c r="B44" s="10">
        <v>5244000</v>
      </c>
      <c r="C44" s="10">
        <v>31635000</v>
      </c>
      <c r="D44" s="10">
        <v>17000</v>
      </c>
      <c r="E44" s="10">
        <v>52604000</v>
      </c>
      <c r="F44" s="10">
        <v>89500000</v>
      </c>
      <c r="G44" s="10">
        <v>79002000</v>
      </c>
    </row>
    <row r="45" spans="1:7" x14ac:dyDescent="0.25">
      <c r="A45" s="5">
        <v>2025</v>
      </c>
      <c r="B45" s="10">
        <v>17520000</v>
      </c>
      <c r="C45" s="10">
        <v>33982000</v>
      </c>
      <c r="D45" s="10">
        <v>0</v>
      </c>
      <c r="E45" s="10">
        <v>39020000</v>
      </c>
      <c r="F45" s="10">
        <v>90522000</v>
      </c>
      <c r="G45" s="10">
        <v>73420000</v>
      </c>
    </row>
    <row r="46" spans="1:7" x14ac:dyDescent="0.25">
      <c r="A46" s="5">
        <v>2026</v>
      </c>
      <c r="B46" s="10"/>
      <c r="C46" s="10"/>
      <c r="D46" s="10"/>
      <c r="E46" s="10"/>
      <c r="F46" s="10"/>
      <c r="G46" s="10">
        <v>87319000</v>
      </c>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42"/>
  <sheetViews>
    <sheetView workbookViewId="0"/>
  </sheetViews>
  <sheetFormatPr defaultColWidth="11.42578125" defaultRowHeight="15" x14ac:dyDescent="0.25"/>
  <cols>
    <col min="1" max="1" width="27.7109375" customWidth="1"/>
    <col min="2" max="20" width="31.7109375" customWidth="1"/>
  </cols>
  <sheetData>
    <row r="1" spans="1:5" ht="21" customHeight="1" x14ac:dyDescent="0.25">
      <c r="A1" s="1" t="s">
        <v>44</v>
      </c>
    </row>
    <row r="2" spans="1:5" ht="30" customHeight="1" x14ac:dyDescent="0.25">
      <c r="A2" s="8" t="s">
        <v>12</v>
      </c>
    </row>
    <row r="3" spans="1:5" ht="30" customHeight="1" x14ac:dyDescent="0.25">
      <c r="A3" s="4" t="s">
        <v>168</v>
      </c>
      <c r="B3" s="9" t="s">
        <v>299</v>
      </c>
      <c r="C3" s="9" t="s">
        <v>272</v>
      </c>
      <c r="D3" s="9" t="s">
        <v>300</v>
      </c>
      <c r="E3" s="9" t="s">
        <v>301</v>
      </c>
    </row>
    <row r="4" spans="1:5" ht="25.5" customHeight="1" x14ac:dyDescent="0.25">
      <c r="A4" s="5">
        <v>1987</v>
      </c>
      <c r="B4" s="10">
        <v>12900000</v>
      </c>
      <c r="C4" s="10">
        <v>13300000</v>
      </c>
      <c r="D4" s="10">
        <v>15100000</v>
      </c>
      <c r="E4" s="10">
        <v>4.5</v>
      </c>
    </row>
    <row r="5" spans="1:5" x14ac:dyDescent="0.25">
      <c r="A5" s="5">
        <v>1988</v>
      </c>
      <c r="B5" s="10">
        <v>20900000</v>
      </c>
      <c r="C5" s="10">
        <v>22500000</v>
      </c>
      <c r="D5" s="10">
        <v>23100000</v>
      </c>
      <c r="E5" s="10">
        <v>3.6</v>
      </c>
    </row>
    <row r="6" spans="1:5" x14ac:dyDescent="0.25">
      <c r="A6" s="5">
        <v>1989</v>
      </c>
      <c r="B6" s="10">
        <v>23800000</v>
      </c>
      <c r="C6" s="10">
        <v>25800000</v>
      </c>
      <c r="D6" s="10">
        <v>28700000</v>
      </c>
      <c r="E6" s="10">
        <v>2.9</v>
      </c>
    </row>
    <row r="7" spans="1:5" x14ac:dyDescent="0.25">
      <c r="A7" s="5">
        <v>1990</v>
      </c>
      <c r="B7" s="10">
        <v>21400000</v>
      </c>
      <c r="C7" s="10">
        <v>24900000</v>
      </c>
      <c r="D7" s="10">
        <v>26200000</v>
      </c>
      <c r="E7" s="10">
        <v>2.6</v>
      </c>
    </row>
    <row r="8" spans="1:5" x14ac:dyDescent="0.25">
      <c r="A8" s="5">
        <v>1991</v>
      </c>
      <c r="B8" s="10">
        <v>20300000</v>
      </c>
      <c r="C8" s="10">
        <v>22400000</v>
      </c>
      <c r="D8" s="10">
        <v>24100000</v>
      </c>
      <c r="E8" s="10">
        <v>2.2999999999999998</v>
      </c>
    </row>
    <row r="9" spans="1:5" x14ac:dyDescent="0.25">
      <c r="A9" s="5">
        <v>1992</v>
      </c>
      <c r="B9" s="10">
        <v>20500000</v>
      </c>
      <c r="C9" s="10">
        <v>20800000</v>
      </c>
      <c r="D9" s="10">
        <v>21500000</v>
      </c>
      <c r="E9" s="10">
        <v>2.7</v>
      </c>
    </row>
    <row r="10" spans="1:5" x14ac:dyDescent="0.25">
      <c r="A10" s="5">
        <v>1993</v>
      </c>
      <c r="B10" s="10">
        <v>20500000</v>
      </c>
      <c r="C10" s="10">
        <v>21000000</v>
      </c>
      <c r="D10" s="10">
        <v>21800000</v>
      </c>
      <c r="E10" s="10">
        <v>3.3</v>
      </c>
    </row>
    <row r="11" spans="1:5" x14ac:dyDescent="0.25">
      <c r="A11" s="5">
        <v>1994</v>
      </c>
      <c r="B11" s="10">
        <v>22000000</v>
      </c>
      <c r="C11" s="10">
        <v>23100000</v>
      </c>
      <c r="D11" s="10">
        <v>22100000</v>
      </c>
      <c r="E11" s="10">
        <v>2</v>
      </c>
    </row>
    <row r="12" spans="1:5" x14ac:dyDescent="0.25">
      <c r="A12" s="5">
        <v>1995</v>
      </c>
      <c r="B12" s="10">
        <v>26800000</v>
      </c>
      <c r="C12" s="10">
        <v>26500000</v>
      </c>
      <c r="D12" s="10">
        <v>25200000</v>
      </c>
      <c r="E12" s="10">
        <v>2.4</v>
      </c>
    </row>
    <row r="13" spans="1:5" x14ac:dyDescent="0.25">
      <c r="A13" s="5">
        <v>1996</v>
      </c>
      <c r="B13" s="10">
        <v>32900000</v>
      </c>
      <c r="C13" s="10">
        <v>33600000</v>
      </c>
      <c r="D13" s="10">
        <v>31800000</v>
      </c>
      <c r="E13" s="10">
        <v>2.2999999999999998</v>
      </c>
    </row>
    <row r="14" spans="1:5" x14ac:dyDescent="0.25">
      <c r="A14" s="5">
        <v>1997</v>
      </c>
      <c r="B14" s="10">
        <v>42800000</v>
      </c>
      <c r="C14" s="10">
        <v>38200000</v>
      </c>
      <c r="D14" s="10">
        <v>41600000</v>
      </c>
      <c r="E14" s="10">
        <v>2.2000000000000002</v>
      </c>
    </row>
    <row r="15" spans="1:5" x14ac:dyDescent="0.25">
      <c r="A15" s="5">
        <v>1998</v>
      </c>
      <c r="B15" s="10">
        <v>45900000</v>
      </c>
      <c r="C15" s="10">
        <v>44900000</v>
      </c>
      <c r="D15" s="10">
        <v>45300000</v>
      </c>
      <c r="E15" s="10">
        <v>1.5</v>
      </c>
    </row>
    <row r="16" spans="1:5" x14ac:dyDescent="0.25">
      <c r="A16" s="5">
        <v>1999</v>
      </c>
      <c r="B16" s="10">
        <v>41100000</v>
      </c>
      <c r="C16" s="10">
        <v>39800000</v>
      </c>
      <c r="D16" s="10">
        <v>49600000</v>
      </c>
      <c r="E16" s="10">
        <v>1.7</v>
      </c>
    </row>
    <row r="17" spans="1:5" x14ac:dyDescent="0.25">
      <c r="A17" s="5">
        <v>2000</v>
      </c>
      <c r="B17" s="10">
        <v>45200000</v>
      </c>
      <c r="C17" s="10">
        <v>45600000</v>
      </c>
      <c r="D17" s="10">
        <v>42100000</v>
      </c>
      <c r="E17" s="10">
        <v>1.8</v>
      </c>
    </row>
    <row r="18" spans="1:5" x14ac:dyDescent="0.25">
      <c r="A18" s="5">
        <v>2001</v>
      </c>
      <c r="B18" s="10">
        <v>48600000</v>
      </c>
      <c r="C18" s="10">
        <v>47500000</v>
      </c>
      <c r="D18" s="10">
        <v>50200000</v>
      </c>
      <c r="E18" s="10">
        <v>1.8</v>
      </c>
    </row>
    <row r="19" spans="1:5" x14ac:dyDescent="0.25">
      <c r="A19" s="5">
        <v>2002</v>
      </c>
      <c r="B19" s="10">
        <v>50100000</v>
      </c>
      <c r="C19" s="10">
        <v>47200000</v>
      </c>
      <c r="D19" s="10">
        <v>49300000</v>
      </c>
      <c r="E19" s="10">
        <v>1.8</v>
      </c>
    </row>
    <row r="20" spans="1:5" x14ac:dyDescent="0.25">
      <c r="A20" s="5">
        <v>2003</v>
      </c>
      <c r="B20" s="10">
        <v>43800000</v>
      </c>
      <c r="C20" s="10">
        <v>44400000</v>
      </c>
      <c r="D20" s="10">
        <v>44200000</v>
      </c>
      <c r="E20" s="10">
        <v>1.8</v>
      </c>
    </row>
    <row r="21" spans="1:5" x14ac:dyDescent="0.25">
      <c r="A21" s="5">
        <v>2004</v>
      </c>
      <c r="B21" s="10">
        <v>39100000</v>
      </c>
      <c r="C21" s="10">
        <v>40000000</v>
      </c>
      <c r="D21" s="10">
        <v>40000000</v>
      </c>
      <c r="E21" s="10">
        <v>1.8</v>
      </c>
    </row>
    <row r="22" spans="1:5" x14ac:dyDescent="0.25">
      <c r="A22" s="5">
        <v>2005</v>
      </c>
      <c r="B22" s="10">
        <v>37200000</v>
      </c>
      <c r="C22" s="10">
        <v>36300000</v>
      </c>
      <c r="D22" s="10">
        <v>36200000</v>
      </c>
      <c r="E22" s="10">
        <v>2.1</v>
      </c>
    </row>
    <row r="23" spans="1:5" x14ac:dyDescent="0.25">
      <c r="A23" s="5">
        <v>2006</v>
      </c>
      <c r="B23" s="10">
        <v>41100000</v>
      </c>
      <c r="C23" s="10">
        <v>40800000</v>
      </c>
      <c r="D23" s="10">
        <v>33200000</v>
      </c>
      <c r="E23" s="10">
        <v>1.6</v>
      </c>
    </row>
    <row r="24" spans="1:5" x14ac:dyDescent="0.25">
      <c r="A24" s="5">
        <v>2007</v>
      </c>
      <c r="B24" s="10">
        <v>37800000</v>
      </c>
      <c r="C24" s="10">
        <v>38100000</v>
      </c>
      <c r="D24" s="10">
        <v>41200000</v>
      </c>
      <c r="E24" s="10">
        <v>2</v>
      </c>
    </row>
    <row r="25" spans="1:5" x14ac:dyDescent="0.25">
      <c r="A25" s="5">
        <v>2008</v>
      </c>
      <c r="B25" s="10">
        <v>36600000</v>
      </c>
      <c r="C25" s="10">
        <v>36500000</v>
      </c>
      <c r="D25" s="10">
        <v>34900000</v>
      </c>
      <c r="E25" s="10">
        <v>1.7</v>
      </c>
    </row>
    <row r="26" spans="1:5" x14ac:dyDescent="0.25">
      <c r="A26" s="5">
        <v>2009</v>
      </c>
      <c r="B26" s="10">
        <v>38500000</v>
      </c>
      <c r="C26" s="10">
        <v>36900000</v>
      </c>
      <c r="D26" s="10">
        <v>32600000</v>
      </c>
      <c r="E26" s="10">
        <v>1.8</v>
      </c>
    </row>
    <row r="27" spans="1:5" x14ac:dyDescent="0.25">
      <c r="A27" s="5">
        <v>2010</v>
      </c>
      <c r="B27" s="10">
        <v>38500000</v>
      </c>
      <c r="C27" s="10">
        <v>36900000</v>
      </c>
      <c r="D27" s="10">
        <v>28700000</v>
      </c>
      <c r="E27" s="10">
        <v>1.9</v>
      </c>
    </row>
    <row r="28" spans="1:5" x14ac:dyDescent="0.25">
      <c r="A28" s="5">
        <v>2011</v>
      </c>
      <c r="B28" s="10">
        <v>42700000</v>
      </c>
      <c r="C28" s="10">
        <v>43600000</v>
      </c>
      <c r="D28" s="10">
        <v>35900000</v>
      </c>
      <c r="E28" s="10">
        <v>1.5</v>
      </c>
    </row>
    <row r="29" spans="1:5" x14ac:dyDescent="0.25">
      <c r="A29" s="5">
        <v>2012</v>
      </c>
      <c r="B29" s="10">
        <v>41100000</v>
      </c>
      <c r="C29" s="10">
        <v>44300000</v>
      </c>
      <c r="D29" s="10">
        <v>31300000</v>
      </c>
      <c r="E29" s="10">
        <v>1.4</v>
      </c>
    </row>
    <row r="30" spans="1:5" x14ac:dyDescent="0.25">
      <c r="A30" s="5">
        <v>2013</v>
      </c>
      <c r="B30" s="10">
        <v>40900000</v>
      </c>
      <c r="C30" s="10">
        <v>40500000</v>
      </c>
      <c r="D30" s="10">
        <v>28100000</v>
      </c>
      <c r="E30" s="10">
        <v>1.6</v>
      </c>
    </row>
    <row r="31" spans="1:5" x14ac:dyDescent="0.25">
      <c r="A31" s="5">
        <v>2014</v>
      </c>
      <c r="B31" s="10">
        <v>48100000</v>
      </c>
      <c r="C31" s="10">
        <v>45000000</v>
      </c>
      <c r="D31" s="10">
        <v>39900000</v>
      </c>
      <c r="E31" s="10">
        <v>1.6</v>
      </c>
    </row>
    <row r="32" spans="1:5" x14ac:dyDescent="0.25">
      <c r="A32" s="5">
        <v>2015</v>
      </c>
      <c r="B32" s="10">
        <v>45500000</v>
      </c>
      <c r="C32" s="10">
        <v>44600000</v>
      </c>
      <c r="D32" s="10">
        <v>43400000</v>
      </c>
      <c r="E32" s="10">
        <v>1.5</v>
      </c>
    </row>
    <row r="33" spans="1:5" x14ac:dyDescent="0.25">
      <c r="A33" s="5">
        <v>2016</v>
      </c>
      <c r="B33" s="10">
        <v>43000000</v>
      </c>
      <c r="C33" s="10">
        <v>42900000</v>
      </c>
      <c r="D33" s="10">
        <v>36600000</v>
      </c>
      <c r="E33" s="10">
        <v>1.5</v>
      </c>
    </row>
    <row r="34" spans="1:5" x14ac:dyDescent="0.25">
      <c r="A34" s="5">
        <v>2017</v>
      </c>
      <c r="B34" s="10">
        <v>46100000</v>
      </c>
      <c r="C34" s="10">
        <v>46200000</v>
      </c>
      <c r="D34" s="10">
        <v>39300000</v>
      </c>
      <c r="E34" s="10">
        <v>1.4</v>
      </c>
    </row>
    <row r="35" spans="1:5" x14ac:dyDescent="0.25">
      <c r="A35" s="5">
        <v>2018</v>
      </c>
      <c r="B35" s="10">
        <v>45500000</v>
      </c>
      <c r="C35" s="10">
        <v>47100000</v>
      </c>
      <c r="D35" s="10">
        <v>46100000</v>
      </c>
      <c r="E35" s="10">
        <v>1.5</v>
      </c>
    </row>
    <row r="36" spans="1:5" x14ac:dyDescent="0.25">
      <c r="A36" s="5">
        <v>2019</v>
      </c>
      <c r="B36" s="10">
        <v>53000000</v>
      </c>
      <c r="C36" s="10">
        <v>51400000</v>
      </c>
      <c r="D36" s="10">
        <v>38600000</v>
      </c>
      <c r="E36" s="10">
        <v>1.4</v>
      </c>
    </row>
    <row r="37" spans="1:5" x14ac:dyDescent="0.25">
      <c r="A37" s="5">
        <v>2020</v>
      </c>
      <c r="B37" s="10">
        <v>52500000</v>
      </c>
      <c r="C37" s="10">
        <v>50500000</v>
      </c>
      <c r="D37" s="10">
        <v>52100000</v>
      </c>
      <c r="E37" s="10">
        <v>1.6</v>
      </c>
    </row>
    <row r="38" spans="1:5" x14ac:dyDescent="0.25">
      <c r="A38" s="5">
        <v>2021</v>
      </c>
      <c r="B38" s="10">
        <v>51100000</v>
      </c>
      <c r="C38" s="10">
        <v>51200000</v>
      </c>
      <c r="D38" s="10">
        <v>55600000</v>
      </c>
      <c r="E38" s="10">
        <v>1.4</v>
      </c>
    </row>
    <row r="39" spans="1:5" x14ac:dyDescent="0.25">
      <c r="A39" s="5">
        <v>2022</v>
      </c>
      <c r="B39" s="10">
        <v>55300000</v>
      </c>
      <c r="C39" s="10">
        <v>55100000</v>
      </c>
      <c r="D39" s="10">
        <v>54100000</v>
      </c>
      <c r="E39" s="10">
        <v>1.4</v>
      </c>
    </row>
    <row r="40" spans="1:5" x14ac:dyDescent="0.25">
      <c r="A40" s="5">
        <v>2023</v>
      </c>
      <c r="B40" s="10">
        <v>48800000</v>
      </c>
      <c r="C40" s="10">
        <v>51500000</v>
      </c>
      <c r="D40" s="10">
        <v>47100000</v>
      </c>
      <c r="E40" s="10">
        <v>1.5</v>
      </c>
    </row>
    <row r="41" spans="1:5" x14ac:dyDescent="0.25">
      <c r="A41" s="5">
        <v>2024</v>
      </c>
      <c r="B41" s="10">
        <v>45757000</v>
      </c>
      <c r="C41" s="10">
        <v>44632000</v>
      </c>
      <c r="D41" s="10">
        <v>56158000</v>
      </c>
      <c r="E41" s="10">
        <v>2</v>
      </c>
    </row>
    <row r="42" spans="1:5" x14ac:dyDescent="0.25">
      <c r="A42" s="5">
        <v>2025</v>
      </c>
      <c r="B42" s="10">
        <v>53645000</v>
      </c>
      <c r="C42" s="10">
        <v>53454000</v>
      </c>
      <c r="D42" s="10">
        <v>54012000</v>
      </c>
      <c r="E42" s="10">
        <v>1.7</v>
      </c>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42"/>
  <sheetViews>
    <sheetView workbookViewId="0"/>
  </sheetViews>
  <sheetFormatPr defaultColWidth="11.42578125" defaultRowHeight="15" x14ac:dyDescent="0.25"/>
  <cols>
    <col min="1" max="1" width="27.7109375" customWidth="1"/>
    <col min="2" max="20" width="31.7109375" customWidth="1"/>
  </cols>
  <sheetData>
    <row r="1" spans="1:11" ht="21" customHeight="1" x14ac:dyDescent="0.25">
      <c r="A1" s="1" t="s">
        <v>45</v>
      </c>
    </row>
    <row r="2" spans="1:11" ht="30" customHeight="1" x14ac:dyDescent="0.25">
      <c r="A2" s="8" t="s">
        <v>12</v>
      </c>
    </row>
    <row r="3" spans="1:11" ht="30" customHeight="1" x14ac:dyDescent="0.25">
      <c r="A3" s="4" t="s">
        <v>168</v>
      </c>
      <c r="B3" s="9" t="s">
        <v>302</v>
      </c>
      <c r="C3" s="9" t="s">
        <v>303</v>
      </c>
      <c r="D3" s="9" t="s">
        <v>304</v>
      </c>
      <c r="E3" s="9" t="s">
        <v>305</v>
      </c>
      <c r="F3" s="9" t="s">
        <v>306</v>
      </c>
      <c r="G3" s="9" t="s">
        <v>307</v>
      </c>
      <c r="H3" s="9" t="s">
        <v>308</v>
      </c>
      <c r="I3" s="9" t="s">
        <v>309</v>
      </c>
      <c r="J3" s="9" t="s">
        <v>310</v>
      </c>
      <c r="K3" s="9" t="s">
        <v>289</v>
      </c>
    </row>
    <row r="4" spans="1:11" ht="25.5" customHeight="1" x14ac:dyDescent="0.25">
      <c r="A4" s="5">
        <v>1987</v>
      </c>
      <c r="B4" s="10">
        <v>45</v>
      </c>
      <c r="C4" s="10">
        <v>18</v>
      </c>
      <c r="D4" s="10">
        <v>16</v>
      </c>
      <c r="E4" s="10">
        <v>20</v>
      </c>
      <c r="F4" s="10">
        <v>16</v>
      </c>
      <c r="G4" s="10">
        <v>10</v>
      </c>
      <c r="H4" s="10">
        <v>5</v>
      </c>
      <c r="I4" s="10">
        <v>1</v>
      </c>
      <c r="J4" s="10">
        <v>131</v>
      </c>
      <c r="K4" s="10">
        <v>13294000</v>
      </c>
    </row>
    <row r="5" spans="1:11" x14ac:dyDescent="0.25">
      <c r="A5" s="5">
        <v>1988</v>
      </c>
      <c r="B5" s="10">
        <v>6</v>
      </c>
      <c r="C5" s="10">
        <v>18</v>
      </c>
      <c r="D5" s="10">
        <v>23</v>
      </c>
      <c r="E5" s="10">
        <v>28</v>
      </c>
      <c r="F5" s="10">
        <v>30</v>
      </c>
      <c r="G5" s="10">
        <v>13</v>
      </c>
      <c r="H5" s="10">
        <v>12</v>
      </c>
      <c r="I5" s="10">
        <v>1</v>
      </c>
      <c r="J5" s="10">
        <v>131</v>
      </c>
      <c r="K5" s="10">
        <v>22499000</v>
      </c>
    </row>
    <row r="6" spans="1:11" x14ac:dyDescent="0.25">
      <c r="A6" s="5">
        <v>1989</v>
      </c>
      <c r="B6" s="10">
        <v>7</v>
      </c>
      <c r="C6" s="10">
        <v>18</v>
      </c>
      <c r="D6" s="10">
        <v>20</v>
      </c>
      <c r="E6" s="10">
        <v>16</v>
      </c>
      <c r="F6" s="10">
        <v>37</v>
      </c>
      <c r="G6" s="10">
        <v>20</v>
      </c>
      <c r="H6" s="10">
        <v>10</v>
      </c>
      <c r="I6" s="10">
        <v>3</v>
      </c>
      <c r="J6" s="10">
        <v>131</v>
      </c>
      <c r="K6" s="10">
        <v>25825000</v>
      </c>
    </row>
    <row r="7" spans="1:11" x14ac:dyDescent="0.25">
      <c r="A7" s="5">
        <v>1990</v>
      </c>
      <c r="B7" s="10">
        <v>3</v>
      </c>
      <c r="C7" s="10">
        <v>15</v>
      </c>
      <c r="D7" s="10">
        <v>19</v>
      </c>
      <c r="E7" s="10">
        <v>20</v>
      </c>
      <c r="F7" s="10">
        <v>29</v>
      </c>
      <c r="G7" s="10">
        <v>19</v>
      </c>
      <c r="H7" s="10">
        <v>9</v>
      </c>
      <c r="I7" s="10">
        <v>4</v>
      </c>
      <c r="J7" s="10">
        <v>118</v>
      </c>
      <c r="K7" s="10">
        <v>24876000</v>
      </c>
    </row>
    <row r="8" spans="1:11" x14ac:dyDescent="0.25">
      <c r="A8" s="5">
        <v>1991</v>
      </c>
      <c r="B8" s="10">
        <v>2</v>
      </c>
      <c r="C8" s="10">
        <v>11</v>
      </c>
      <c r="D8" s="10">
        <v>17</v>
      </c>
      <c r="E8" s="10">
        <v>22</v>
      </c>
      <c r="F8" s="10">
        <v>26</v>
      </c>
      <c r="G8" s="10">
        <v>26</v>
      </c>
      <c r="H8" s="10">
        <v>5</v>
      </c>
      <c r="I8" s="10">
        <v>2</v>
      </c>
      <c r="J8" s="10">
        <v>111</v>
      </c>
      <c r="K8" s="10">
        <v>22406000</v>
      </c>
    </row>
    <row r="9" spans="1:11" x14ac:dyDescent="0.25">
      <c r="A9" s="5">
        <v>1992</v>
      </c>
      <c r="B9" s="10">
        <v>3</v>
      </c>
      <c r="C9" s="10">
        <v>8</v>
      </c>
      <c r="D9" s="10">
        <v>14</v>
      </c>
      <c r="E9" s="10">
        <v>17</v>
      </c>
      <c r="F9" s="10">
        <v>41</v>
      </c>
      <c r="G9" s="10">
        <v>23</v>
      </c>
      <c r="H9" s="10">
        <v>4</v>
      </c>
      <c r="I9" s="10">
        <v>0</v>
      </c>
      <c r="J9" s="10">
        <v>110</v>
      </c>
      <c r="K9" s="10">
        <v>20829000</v>
      </c>
    </row>
    <row r="10" spans="1:11" x14ac:dyDescent="0.25">
      <c r="A10" s="5">
        <v>1993</v>
      </c>
      <c r="B10" s="10">
        <v>1</v>
      </c>
      <c r="C10" s="10">
        <v>9</v>
      </c>
      <c r="D10" s="10">
        <v>15</v>
      </c>
      <c r="E10" s="10">
        <v>17</v>
      </c>
      <c r="F10" s="10">
        <v>32</v>
      </c>
      <c r="G10" s="10">
        <v>21</v>
      </c>
      <c r="H10" s="10">
        <v>9</v>
      </c>
      <c r="I10" s="10">
        <v>0</v>
      </c>
      <c r="J10" s="10">
        <v>104</v>
      </c>
      <c r="K10" s="10">
        <v>21043000</v>
      </c>
    </row>
    <row r="11" spans="1:11" x14ac:dyDescent="0.25">
      <c r="A11" s="5">
        <v>1994</v>
      </c>
      <c r="B11" s="10">
        <v>4</v>
      </c>
      <c r="C11" s="10">
        <v>5</v>
      </c>
      <c r="D11" s="10">
        <v>13</v>
      </c>
      <c r="E11" s="10">
        <v>24</v>
      </c>
      <c r="F11" s="10">
        <v>37</v>
      </c>
      <c r="G11" s="10">
        <v>17</v>
      </c>
      <c r="H11" s="10">
        <v>13</v>
      </c>
      <c r="I11" s="10">
        <v>0</v>
      </c>
      <c r="J11" s="10">
        <v>113</v>
      </c>
      <c r="K11" s="10">
        <v>23117000</v>
      </c>
    </row>
    <row r="12" spans="1:11" x14ac:dyDescent="0.25">
      <c r="A12" s="5">
        <v>1995</v>
      </c>
      <c r="B12" s="10">
        <v>1</v>
      </c>
      <c r="C12" s="10">
        <v>6</v>
      </c>
      <c r="D12" s="10">
        <v>15</v>
      </c>
      <c r="E12" s="10">
        <v>29</v>
      </c>
      <c r="F12" s="10">
        <v>30</v>
      </c>
      <c r="G12" s="10">
        <v>26</v>
      </c>
      <c r="H12" s="10">
        <v>14</v>
      </c>
      <c r="I12" s="10">
        <v>1</v>
      </c>
      <c r="J12" s="10">
        <v>122</v>
      </c>
      <c r="K12" s="10">
        <v>26540000</v>
      </c>
    </row>
    <row r="13" spans="1:11" x14ac:dyDescent="0.25">
      <c r="A13" s="5">
        <v>1996</v>
      </c>
      <c r="B13" s="10">
        <v>1</v>
      </c>
      <c r="C13" s="10">
        <v>7</v>
      </c>
      <c r="D13" s="10">
        <v>13</v>
      </c>
      <c r="E13" s="10">
        <v>29</v>
      </c>
      <c r="F13" s="10">
        <v>33</v>
      </c>
      <c r="G13" s="10">
        <v>26</v>
      </c>
      <c r="H13" s="10">
        <v>17</v>
      </c>
      <c r="I13" s="10">
        <v>3</v>
      </c>
      <c r="J13" s="10">
        <v>129</v>
      </c>
      <c r="K13" s="10">
        <v>33619000</v>
      </c>
    </row>
    <row r="14" spans="1:11" x14ac:dyDescent="0.25">
      <c r="A14" s="5">
        <v>1997</v>
      </c>
      <c r="B14" s="10">
        <v>0</v>
      </c>
      <c r="C14" s="10">
        <v>3</v>
      </c>
      <c r="D14" s="10">
        <v>13</v>
      </c>
      <c r="E14" s="10">
        <v>22</v>
      </c>
      <c r="F14" s="10">
        <v>39</v>
      </c>
      <c r="G14" s="10">
        <v>24</v>
      </c>
      <c r="H14" s="10">
        <v>18</v>
      </c>
      <c r="I14" s="10">
        <v>6</v>
      </c>
      <c r="J14" s="10">
        <v>125</v>
      </c>
      <c r="K14" s="10">
        <v>38187000</v>
      </c>
    </row>
    <row r="15" spans="1:11" x14ac:dyDescent="0.25">
      <c r="A15" s="5">
        <v>1998</v>
      </c>
      <c r="B15" s="10">
        <v>1</v>
      </c>
      <c r="C15" s="10">
        <v>3</v>
      </c>
      <c r="D15" s="10">
        <v>12</v>
      </c>
      <c r="E15" s="10">
        <v>24</v>
      </c>
      <c r="F15" s="10">
        <v>33</v>
      </c>
      <c r="G15" s="10">
        <v>29</v>
      </c>
      <c r="H15" s="10">
        <v>20</v>
      </c>
      <c r="I15" s="10">
        <v>8</v>
      </c>
      <c r="J15" s="10">
        <v>130</v>
      </c>
      <c r="K15" s="10">
        <v>44853000</v>
      </c>
    </row>
    <row r="16" spans="1:11" x14ac:dyDescent="0.25">
      <c r="A16" s="5">
        <v>1999</v>
      </c>
      <c r="B16" s="10">
        <v>1</v>
      </c>
      <c r="C16" s="10">
        <v>1</v>
      </c>
      <c r="D16" s="10">
        <v>15</v>
      </c>
      <c r="E16" s="10">
        <v>25</v>
      </c>
      <c r="F16" s="10">
        <v>29</v>
      </c>
      <c r="G16" s="10">
        <v>24</v>
      </c>
      <c r="H16" s="10">
        <v>21</v>
      </c>
      <c r="I16" s="10">
        <v>7</v>
      </c>
      <c r="J16" s="10">
        <v>123</v>
      </c>
      <c r="K16" s="10">
        <v>39763000</v>
      </c>
    </row>
    <row r="17" spans="1:11" x14ac:dyDescent="0.25">
      <c r="A17" s="5">
        <v>2000</v>
      </c>
      <c r="B17" s="10">
        <v>1</v>
      </c>
      <c r="C17" s="10">
        <v>2</v>
      </c>
      <c r="D17" s="10">
        <v>10</v>
      </c>
      <c r="E17" s="10">
        <v>17</v>
      </c>
      <c r="F17" s="10">
        <v>36</v>
      </c>
      <c r="G17" s="10">
        <v>24</v>
      </c>
      <c r="H17" s="10">
        <v>24</v>
      </c>
      <c r="I17" s="10">
        <v>9</v>
      </c>
      <c r="J17" s="10">
        <v>123</v>
      </c>
      <c r="K17" s="10">
        <v>45583000</v>
      </c>
    </row>
    <row r="18" spans="1:11" x14ac:dyDescent="0.25">
      <c r="A18" s="5">
        <v>2001</v>
      </c>
      <c r="B18" s="10">
        <v>0</v>
      </c>
      <c r="C18" s="10">
        <v>1</v>
      </c>
      <c r="D18" s="10">
        <v>7</v>
      </c>
      <c r="E18" s="10">
        <v>19</v>
      </c>
      <c r="F18" s="10">
        <v>30</v>
      </c>
      <c r="G18" s="10">
        <v>26</v>
      </c>
      <c r="H18" s="10">
        <v>13</v>
      </c>
      <c r="I18" s="10">
        <v>14</v>
      </c>
      <c r="J18" s="10">
        <v>110</v>
      </c>
      <c r="K18" s="10">
        <v>47546000</v>
      </c>
    </row>
    <row r="19" spans="1:11" x14ac:dyDescent="0.25">
      <c r="A19" s="5">
        <v>2002</v>
      </c>
      <c r="B19" s="10">
        <v>1</v>
      </c>
      <c r="C19" s="10">
        <v>1</v>
      </c>
      <c r="D19" s="10">
        <v>11</v>
      </c>
      <c r="E19" s="10">
        <v>17</v>
      </c>
      <c r="F19" s="10">
        <v>29</v>
      </c>
      <c r="G19" s="10">
        <v>34</v>
      </c>
      <c r="H19" s="10">
        <v>17</v>
      </c>
      <c r="I19" s="10">
        <v>10</v>
      </c>
      <c r="J19" s="10">
        <v>120</v>
      </c>
      <c r="K19" s="10">
        <v>47161000</v>
      </c>
    </row>
    <row r="20" spans="1:11" x14ac:dyDescent="0.25">
      <c r="A20" s="5">
        <v>2003</v>
      </c>
      <c r="B20" s="10">
        <v>2</v>
      </c>
      <c r="C20" s="10">
        <v>0</v>
      </c>
      <c r="D20" s="10">
        <v>7</v>
      </c>
      <c r="E20" s="10">
        <v>20</v>
      </c>
      <c r="F20" s="10">
        <v>32</v>
      </c>
      <c r="G20" s="10">
        <v>31</v>
      </c>
      <c r="H20" s="10">
        <v>12</v>
      </c>
      <c r="I20" s="10">
        <v>10</v>
      </c>
      <c r="J20" s="10">
        <v>114</v>
      </c>
      <c r="K20" s="10">
        <v>44414000</v>
      </c>
    </row>
    <row r="21" spans="1:11" x14ac:dyDescent="0.25">
      <c r="A21" s="5">
        <v>2004</v>
      </c>
      <c r="B21" s="10">
        <v>3</v>
      </c>
      <c r="C21" s="10">
        <v>3</v>
      </c>
      <c r="D21" s="10">
        <v>9</v>
      </c>
      <c r="E21" s="10">
        <v>14</v>
      </c>
      <c r="F21" s="10">
        <v>31</v>
      </c>
      <c r="G21" s="10">
        <v>22</v>
      </c>
      <c r="H21" s="10">
        <v>18</v>
      </c>
      <c r="I21" s="10">
        <v>7</v>
      </c>
      <c r="J21" s="10">
        <v>107</v>
      </c>
      <c r="K21" s="10">
        <v>39999000</v>
      </c>
    </row>
    <row r="22" spans="1:11" x14ac:dyDescent="0.25">
      <c r="A22" s="5">
        <v>2005</v>
      </c>
      <c r="B22" s="10">
        <v>2</v>
      </c>
      <c r="C22" s="10">
        <v>1</v>
      </c>
      <c r="D22" s="10">
        <v>4</v>
      </c>
      <c r="E22" s="10">
        <v>15</v>
      </c>
      <c r="F22" s="10">
        <v>25</v>
      </c>
      <c r="G22" s="10">
        <v>22</v>
      </c>
      <c r="H22" s="10">
        <v>21</v>
      </c>
      <c r="I22" s="10">
        <v>4</v>
      </c>
      <c r="J22" s="10">
        <v>94</v>
      </c>
      <c r="K22" s="10">
        <v>36326000</v>
      </c>
    </row>
    <row r="23" spans="1:11" x14ac:dyDescent="0.25">
      <c r="A23" s="5">
        <v>2006</v>
      </c>
      <c r="B23" s="10">
        <v>1</v>
      </c>
      <c r="C23" s="10">
        <v>4</v>
      </c>
      <c r="D23" s="10">
        <v>2</v>
      </c>
      <c r="E23" s="10">
        <v>9</v>
      </c>
      <c r="F23" s="10">
        <v>19</v>
      </c>
      <c r="G23" s="10">
        <v>21</v>
      </c>
      <c r="H23" s="10">
        <v>18</v>
      </c>
      <c r="I23" s="10">
        <v>10</v>
      </c>
      <c r="J23" s="10">
        <v>84</v>
      </c>
      <c r="K23" s="10">
        <v>40827000</v>
      </c>
    </row>
    <row r="24" spans="1:11" x14ac:dyDescent="0.25">
      <c r="A24" s="5">
        <v>2007</v>
      </c>
      <c r="B24" s="10">
        <v>2</v>
      </c>
      <c r="C24" s="10">
        <v>2</v>
      </c>
      <c r="D24" s="10">
        <v>4</v>
      </c>
      <c r="E24" s="10">
        <v>7</v>
      </c>
      <c r="F24" s="10">
        <v>21</v>
      </c>
      <c r="G24" s="10">
        <v>21</v>
      </c>
      <c r="H24" s="10">
        <v>14</v>
      </c>
      <c r="I24" s="10">
        <v>11</v>
      </c>
      <c r="J24" s="10">
        <v>82</v>
      </c>
      <c r="K24" s="10">
        <v>38125000</v>
      </c>
    </row>
    <row r="25" spans="1:11" x14ac:dyDescent="0.25">
      <c r="A25" s="5">
        <v>2008</v>
      </c>
      <c r="B25" s="10">
        <v>2</v>
      </c>
      <c r="C25" s="10">
        <v>1</v>
      </c>
      <c r="D25" s="10">
        <v>5</v>
      </c>
      <c r="E25" s="10">
        <v>8</v>
      </c>
      <c r="F25" s="10">
        <v>21</v>
      </c>
      <c r="G25" s="10">
        <v>20</v>
      </c>
      <c r="H25" s="10">
        <v>15</v>
      </c>
      <c r="I25" s="10">
        <v>9</v>
      </c>
      <c r="J25" s="10">
        <v>81</v>
      </c>
      <c r="K25" s="10">
        <v>36450000</v>
      </c>
    </row>
    <row r="26" spans="1:11" x14ac:dyDescent="0.25">
      <c r="A26" s="5">
        <v>2009</v>
      </c>
      <c r="B26" s="10">
        <v>0</v>
      </c>
      <c r="C26" s="10">
        <v>0</v>
      </c>
      <c r="D26" s="10">
        <v>3</v>
      </c>
      <c r="E26" s="10">
        <v>7</v>
      </c>
      <c r="F26" s="10">
        <v>14</v>
      </c>
      <c r="G26" s="10">
        <v>18</v>
      </c>
      <c r="H26" s="10">
        <v>10</v>
      </c>
      <c r="I26" s="10">
        <v>12</v>
      </c>
      <c r="J26" s="10">
        <v>64</v>
      </c>
      <c r="K26" s="10">
        <v>36868000</v>
      </c>
    </row>
    <row r="27" spans="1:11" x14ac:dyDescent="0.25">
      <c r="A27" s="5">
        <v>2010</v>
      </c>
      <c r="B27" s="10">
        <v>1</v>
      </c>
      <c r="C27" s="10">
        <v>0</v>
      </c>
      <c r="D27" s="10">
        <v>4</v>
      </c>
      <c r="E27" s="10">
        <v>4</v>
      </c>
      <c r="F27" s="10">
        <v>16</v>
      </c>
      <c r="G27" s="10">
        <v>15</v>
      </c>
      <c r="H27" s="10">
        <v>10</v>
      </c>
      <c r="I27" s="10">
        <v>14</v>
      </c>
      <c r="J27" s="10">
        <v>64</v>
      </c>
      <c r="K27" s="10">
        <v>36872000</v>
      </c>
    </row>
    <row r="28" spans="1:11" x14ac:dyDescent="0.25">
      <c r="A28" s="5">
        <v>2011</v>
      </c>
      <c r="B28" s="10">
        <v>1</v>
      </c>
      <c r="C28" s="10">
        <v>0</v>
      </c>
      <c r="D28" s="10">
        <v>4</v>
      </c>
      <c r="E28" s="10">
        <v>5</v>
      </c>
      <c r="F28" s="10">
        <v>11</v>
      </c>
      <c r="G28" s="10">
        <v>14</v>
      </c>
      <c r="H28" s="10">
        <v>9</v>
      </c>
      <c r="I28" s="10">
        <v>17</v>
      </c>
      <c r="J28" s="10">
        <v>61</v>
      </c>
      <c r="K28" s="10">
        <v>43626000</v>
      </c>
    </row>
    <row r="29" spans="1:11" x14ac:dyDescent="0.25">
      <c r="A29" s="5">
        <v>2012</v>
      </c>
      <c r="B29" s="10">
        <v>0</v>
      </c>
      <c r="C29" s="10">
        <v>0</v>
      </c>
      <c r="D29" s="10">
        <v>1</v>
      </c>
      <c r="E29" s="10">
        <v>3</v>
      </c>
      <c r="F29" s="10">
        <v>19</v>
      </c>
      <c r="G29" s="10">
        <v>14</v>
      </c>
      <c r="H29" s="10">
        <v>11</v>
      </c>
      <c r="I29" s="10">
        <v>13</v>
      </c>
      <c r="J29" s="10">
        <v>61</v>
      </c>
      <c r="K29" s="10">
        <v>44324000</v>
      </c>
    </row>
    <row r="30" spans="1:11" x14ac:dyDescent="0.25">
      <c r="A30" s="5">
        <v>2013</v>
      </c>
      <c r="B30" s="10">
        <v>1</v>
      </c>
      <c r="C30" s="10">
        <v>0</v>
      </c>
      <c r="D30" s="10">
        <v>1</v>
      </c>
      <c r="E30" s="10">
        <v>7</v>
      </c>
      <c r="F30" s="10">
        <v>14</v>
      </c>
      <c r="G30" s="10">
        <v>14</v>
      </c>
      <c r="H30" s="10">
        <v>7</v>
      </c>
      <c r="I30" s="10">
        <v>14</v>
      </c>
      <c r="J30" s="10">
        <v>58</v>
      </c>
      <c r="K30" s="10">
        <v>40457000</v>
      </c>
    </row>
    <row r="31" spans="1:11" x14ac:dyDescent="0.25">
      <c r="A31" s="5">
        <v>2014</v>
      </c>
      <c r="B31" s="10">
        <v>0</v>
      </c>
      <c r="C31" s="10">
        <v>0</v>
      </c>
      <c r="D31" s="10">
        <v>2</v>
      </c>
      <c r="E31" s="10">
        <v>1</v>
      </c>
      <c r="F31" s="10">
        <v>11</v>
      </c>
      <c r="G31" s="10">
        <v>9</v>
      </c>
      <c r="H31" s="10">
        <v>14</v>
      </c>
      <c r="I31" s="10">
        <v>13</v>
      </c>
      <c r="J31" s="10">
        <v>50</v>
      </c>
      <c r="K31" s="10">
        <v>45004000</v>
      </c>
    </row>
    <row r="32" spans="1:11" x14ac:dyDescent="0.25">
      <c r="A32" s="5">
        <v>2015</v>
      </c>
      <c r="B32" s="10">
        <v>1</v>
      </c>
      <c r="C32" s="10">
        <v>1</v>
      </c>
      <c r="D32" s="10">
        <v>2</v>
      </c>
      <c r="E32" s="10">
        <v>4</v>
      </c>
      <c r="F32" s="10">
        <v>9</v>
      </c>
      <c r="G32" s="10">
        <v>11</v>
      </c>
      <c r="H32" s="10">
        <v>16</v>
      </c>
      <c r="I32" s="10">
        <v>11</v>
      </c>
      <c r="J32" s="10">
        <v>55</v>
      </c>
      <c r="K32" s="10">
        <v>44571000</v>
      </c>
    </row>
    <row r="33" spans="1:11" x14ac:dyDescent="0.25">
      <c r="A33" s="5">
        <v>2016</v>
      </c>
      <c r="B33" s="10">
        <v>1</v>
      </c>
      <c r="C33" s="10">
        <v>1</v>
      </c>
      <c r="D33" s="10">
        <v>0</v>
      </c>
      <c r="E33" s="10">
        <v>3</v>
      </c>
      <c r="F33" s="10">
        <v>7</v>
      </c>
      <c r="G33" s="10">
        <v>11</v>
      </c>
      <c r="H33" s="10">
        <v>13</v>
      </c>
      <c r="I33" s="10">
        <v>12</v>
      </c>
      <c r="J33" s="10">
        <v>48</v>
      </c>
      <c r="K33" s="10">
        <v>42894000</v>
      </c>
    </row>
    <row r="34" spans="1:11" x14ac:dyDescent="0.25">
      <c r="A34" s="5">
        <v>2017</v>
      </c>
      <c r="B34" s="10">
        <v>1</v>
      </c>
      <c r="C34" s="10">
        <v>0</v>
      </c>
      <c r="D34" s="10">
        <v>0</v>
      </c>
      <c r="E34" s="10">
        <v>2</v>
      </c>
      <c r="F34" s="10">
        <v>6</v>
      </c>
      <c r="G34" s="10">
        <v>11</v>
      </c>
      <c r="H34" s="10">
        <v>10</v>
      </c>
      <c r="I34" s="10">
        <v>15</v>
      </c>
      <c r="J34" s="10">
        <v>45</v>
      </c>
      <c r="K34" s="10">
        <v>46152000</v>
      </c>
    </row>
    <row r="35" spans="1:11" x14ac:dyDescent="0.25">
      <c r="A35" s="5">
        <v>2018</v>
      </c>
      <c r="B35" s="10">
        <v>0</v>
      </c>
      <c r="C35" s="10">
        <v>1</v>
      </c>
      <c r="D35" s="10">
        <v>0</v>
      </c>
      <c r="E35" s="10">
        <v>0</v>
      </c>
      <c r="F35" s="10">
        <v>6</v>
      </c>
      <c r="G35" s="10">
        <v>9</v>
      </c>
      <c r="H35" s="10">
        <v>14</v>
      </c>
      <c r="I35" s="10">
        <v>12</v>
      </c>
      <c r="J35" s="10">
        <v>42</v>
      </c>
      <c r="K35" s="10">
        <v>47097000</v>
      </c>
    </row>
    <row r="36" spans="1:11" x14ac:dyDescent="0.25">
      <c r="A36" s="5">
        <v>2019</v>
      </c>
      <c r="B36" s="10">
        <v>1</v>
      </c>
      <c r="C36" s="10">
        <v>0</v>
      </c>
      <c r="D36" s="10">
        <v>0</v>
      </c>
      <c r="E36" s="10">
        <v>2</v>
      </c>
      <c r="F36" s="10">
        <v>8</v>
      </c>
      <c r="G36" s="10">
        <v>8</v>
      </c>
      <c r="H36" s="10">
        <v>10</v>
      </c>
      <c r="I36" s="10">
        <v>16</v>
      </c>
      <c r="J36" s="10">
        <v>45</v>
      </c>
      <c r="K36" s="10">
        <v>51430000</v>
      </c>
    </row>
    <row r="37" spans="1:11" x14ac:dyDescent="0.25">
      <c r="A37" s="5">
        <v>2020</v>
      </c>
      <c r="B37" s="10">
        <v>1</v>
      </c>
      <c r="C37" s="10">
        <v>1</v>
      </c>
      <c r="D37" s="10">
        <v>0</v>
      </c>
      <c r="E37" s="10">
        <v>4</v>
      </c>
      <c r="F37" s="10">
        <v>4</v>
      </c>
      <c r="G37" s="10">
        <v>5</v>
      </c>
      <c r="H37" s="10">
        <v>10</v>
      </c>
      <c r="I37" s="10">
        <v>16</v>
      </c>
      <c r="J37" s="10">
        <v>41</v>
      </c>
      <c r="K37" s="10">
        <v>50492000</v>
      </c>
    </row>
    <row r="38" spans="1:11" x14ac:dyDescent="0.25">
      <c r="A38" s="5">
        <v>2021</v>
      </c>
      <c r="B38" s="10">
        <v>1</v>
      </c>
      <c r="C38" s="10">
        <v>0</v>
      </c>
      <c r="D38" s="10">
        <v>0</v>
      </c>
      <c r="E38" s="10">
        <v>2</v>
      </c>
      <c r="F38" s="10">
        <v>6</v>
      </c>
      <c r="G38" s="10">
        <v>5</v>
      </c>
      <c r="H38" s="10">
        <v>9</v>
      </c>
      <c r="I38" s="10">
        <v>16</v>
      </c>
      <c r="J38" s="10">
        <v>39</v>
      </c>
      <c r="K38" s="10">
        <v>51198000</v>
      </c>
    </row>
    <row r="39" spans="1:11" x14ac:dyDescent="0.25">
      <c r="A39" s="5">
        <v>2022</v>
      </c>
      <c r="B39" s="10">
        <v>0</v>
      </c>
      <c r="C39" s="10">
        <v>0</v>
      </c>
      <c r="D39" s="10">
        <v>0</v>
      </c>
      <c r="E39" s="10">
        <v>0</v>
      </c>
      <c r="F39" s="10">
        <v>5</v>
      </c>
      <c r="G39" s="10">
        <v>9</v>
      </c>
      <c r="H39" s="10">
        <v>9</v>
      </c>
      <c r="I39" s="10">
        <v>15</v>
      </c>
      <c r="J39" s="10">
        <v>38</v>
      </c>
      <c r="K39" s="10">
        <v>55057000</v>
      </c>
    </row>
    <row r="40" spans="1:11" x14ac:dyDescent="0.25">
      <c r="A40" s="5">
        <v>2023</v>
      </c>
      <c r="B40" s="10">
        <v>0</v>
      </c>
      <c r="C40" s="10">
        <v>0</v>
      </c>
      <c r="D40" s="10">
        <v>1</v>
      </c>
      <c r="E40" s="10">
        <v>0</v>
      </c>
      <c r="F40" s="10">
        <v>4</v>
      </c>
      <c r="G40" s="10">
        <v>4</v>
      </c>
      <c r="H40" s="10">
        <v>11</v>
      </c>
      <c r="I40" s="10">
        <v>15</v>
      </c>
      <c r="J40" s="10">
        <v>35</v>
      </c>
      <c r="K40" s="10">
        <v>51524000</v>
      </c>
    </row>
    <row r="41" spans="1:11" x14ac:dyDescent="0.25">
      <c r="A41" s="5">
        <v>2024</v>
      </c>
      <c r="B41" s="10">
        <v>0</v>
      </c>
      <c r="C41" s="10">
        <v>1</v>
      </c>
      <c r="D41" s="10">
        <v>0</v>
      </c>
      <c r="E41" s="10">
        <v>0</v>
      </c>
      <c r="F41" s="10">
        <v>3</v>
      </c>
      <c r="G41" s="10">
        <v>3</v>
      </c>
      <c r="H41" s="10">
        <v>9</v>
      </c>
      <c r="I41" s="10">
        <v>15</v>
      </c>
      <c r="J41" s="10">
        <v>31</v>
      </c>
      <c r="K41" s="10">
        <v>44632000</v>
      </c>
    </row>
    <row r="42" spans="1:11" x14ac:dyDescent="0.25">
      <c r="A42" s="5">
        <v>2025</v>
      </c>
      <c r="B42" s="10">
        <v>0</v>
      </c>
      <c r="C42" s="10">
        <v>0</v>
      </c>
      <c r="D42" s="10">
        <v>0</v>
      </c>
      <c r="E42" s="10">
        <v>0</v>
      </c>
      <c r="F42" s="10">
        <v>0</v>
      </c>
      <c r="G42" s="10">
        <v>9</v>
      </c>
      <c r="H42" s="10">
        <v>11</v>
      </c>
      <c r="I42" s="10">
        <v>15</v>
      </c>
      <c r="J42" s="10">
        <v>35</v>
      </c>
      <c r="K42" s="10">
        <v>53453804</v>
      </c>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255"/>
  <sheetViews>
    <sheetView workbookViewId="0"/>
  </sheetViews>
  <sheetFormatPr defaultColWidth="11.42578125" defaultRowHeight="15" x14ac:dyDescent="0.25"/>
  <cols>
    <col min="1" max="1" width="27.7109375" customWidth="1"/>
    <col min="2" max="20" width="31.7109375" customWidth="1"/>
  </cols>
  <sheetData>
    <row r="1" spans="1:8" ht="21" customHeight="1" x14ac:dyDescent="0.25">
      <c r="A1" s="1" t="s">
        <v>46</v>
      </c>
    </row>
    <row r="2" spans="1:8" ht="30" customHeight="1" x14ac:dyDescent="0.25">
      <c r="A2" s="8" t="s">
        <v>12</v>
      </c>
    </row>
    <row r="3" spans="1:8" ht="30" customHeight="1" x14ac:dyDescent="0.25">
      <c r="A3" s="4" t="s">
        <v>311</v>
      </c>
      <c r="B3" s="9" t="s">
        <v>168</v>
      </c>
      <c r="C3" s="9" t="s">
        <v>211</v>
      </c>
      <c r="D3" s="9" t="s">
        <v>212</v>
      </c>
      <c r="E3" s="9" t="s">
        <v>312</v>
      </c>
      <c r="F3" s="9" t="s">
        <v>272</v>
      </c>
      <c r="G3" s="9" t="s">
        <v>313</v>
      </c>
      <c r="H3" s="9" t="s">
        <v>314</v>
      </c>
    </row>
    <row r="4" spans="1:8" ht="25.5" customHeight="1" x14ac:dyDescent="0.25">
      <c r="A4" s="5" t="s">
        <v>315</v>
      </c>
      <c r="B4" s="10">
        <v>1990</v>
      </c>
      <c r="C4" s="10">
        <v>14</v>
      </c>
      <c r="D4" s="10">
        <v>5</v>
      </c>
      <c r="E4" s="10">
        <v>2200000</v>
      </c>
      <c r="F4" s="10">
        <v>1013000</v>
      </c>
      <c r="G4" s="10">
        <v>1414000</v>
      </c>
      <c r="H4" s="10">
        <v>1850000</v>
      </c>
    </row>
    <row r="5" spans="1:8" x14ac:dyDescent="0.25">
      <c r="A5" s="5" t="s">
        <v>316</v>
      </c>
      <c r="B5" s="10">
        <v>1990</v>
      </c>
      <c r="C5" s="10">
        <v>136</v>
      </c>
      <c r="D5" s="10">
        <v>44</v>
      </c>
      <c r="E5" s="10">
        <v>41150000</v>
      </c>
      <c r="F5" s="10">
        <v>14108000</v>
      </c>
      <c r="G5" s="10">
        <v>12541000</v>
      </c>
      <c r="H5" s="10">
        <v>12595000</v>
      </c>
    </row>
    <row r="6" spans="1:8" x14ac:dyDescent="0.25">
      <c r="A6" s="5" t="s">
        <v>317</v>
      </c>
      <c r="B6" s="10">
        <v>1990</v>
      </c>
      <c r="C6" s="10">
        <v>7</v>
      </c>
      <c r="D6" s="10">
        <v>5</v>
      </c>
      <c r="E6" s="10">
        <v>911000</v>
      </c>
      <c r="F6" s="10">
        <v>295000</v>
      </c>
      <c r="G6" s="10">
        <v>343000</v>
      </c>
      <c r="H6" s="10">
        <v>405000</v>
      </c>
    </row>
    <row r="7" spans="1:8" x14ac:dyDescent="0.25">
      <c r="A7" s="5" t="s">
        <v>318</v>
      </c>
      <c r="B7" s="10">
        <v>1990</v>
      </c>
      <c r="C7" s="10">
        <v>12</v>
      </c>
      <c r="D7" s="10">
        <v>6</v>
      </c>
      <c r="E7" s="10">
        <v>1730000</v>
      </c>
      <c r="F7" s="10">
        <v>1198000</v>
      </c>
      <c r="G7" s="10">
        <v>895000</v>
      </c>
      <c r="H7" s="10">
        <v>1217000</v>
      </c>
    </row>
    <row r="8" spans="1:8" x14ac:dyDescent="0.25">
      <c r="A8" s="5" t="s">
        <v>215</v>
      </c>
      <c r="B8" s="10">
        <v>1990</v>
      </c>
      <c r="C8" s="10">
        <v>60</v>
      </c>
      <c r="D8" s="10">
        <v>16</v>
      </c>
      <c r="E8" s="10">
        <v>11039000</v>
      </c>
      <c r="F8" s="10">
        <v>4892000</v>
      </c>
      <c r="G8" s="10">
        <v>5179000</v>
      </c>
      <c r="H8" s="10">
        <v>5466000</v>
      </c>
    </row>
    <row r="9" spans="1:8" x14ac:dyDescent="0.25">
      <c r="A9" s="5" t="s">
        <v>319</v>
      </c>
      <c r="B9" s="10">
        <v>1990</v>
      </c>
      <c r="C9" s="10">
        <v>56</v>
      </c>
      <c r="D9" s="10">
        <v>17</v>
      </c>
      <c r="E9" s="10">
        <v>7529000</v>
      </c>
      <c r="F9" s="10">
        <v>3370000</v>
      </c>
      <c r="G9" s="10">
        <v>3687000</v>
      </c>
      <c r="H9" s="10">
        <v>4830000</v>
      </c>
    </row>
    <row r="10" spans="1:8" x14ac:dyDescent="0.25">
      <c r="A10" s="5" t="s">
        <v>219</v>
      </c>
      <c r="B10" s="10">
        <v>1990</v>
      </c>
      <c r="C10" s="10">
        <v>285</v>
      </c>
      <c r="D10" s="10">
        <v>93</v>
      </c>
      <c r="E10" s="10">
        <v>64559000</v>
      </c>
      <c r="F10" s="10">
        <v>24876000</v>
      </c>
      <c r="G10" s="10">
        <v>24059000</v>
      </c>
      <c r="H10" s="10">
        <v>26363000</v>
      </c>
    </row>
    <row r="11" spans="1:8" x14ac:dyDescent="0.25">
      <c r="A11" s="5" t="s">
        <v>315</v>
      </c>
      <c r="B11" s="10">
        <v>1991</v>
      </c>
      <c r="C11" s="10">
        <v>12</v>
      </c>
      <c r="D11" s="10">
        <v>12</v>
      </c>
      <c r="E11" s="10">
        <v>3330000</v>
      </c>
      <c r="F11" s="10">
        <v>1168000</v>
      </c>
      <c r="G11" s="10">
        <v>1182000</v>
      </c>
      <c r="H11" s="10">
        <v>1430000</v>
      </c>
    </row>
    <row r="12" spans="1:8" x14ac:dyDescent="0.25">
      <c r="A12" s="5" t="s">
        <v>316</v>
      </c>
      <c r="B12" s="10">
        <v>1991</v>
      </c>
      <c r="C12" s="10">
        <v>124</v>
      </c>
      <c r="D12" s="10">
        <v>23</v>
      </c>
      <c r="E12" s="10">
        <v>26222000</v>
      </c>
      <c r="F12" s="10">
        <v>11449000</v>
      </c>
      <c r="G12" s="10">
        <v>10590000</v>
      </c>
      <c r="H12" s="10">
        <v>11484000</v>
      </c>
    </row>
    <row r="13" spans="1:8" x14ac:dyDescent="0.25">
      <c r="A13" s="5" t="s">
        <v>317</v>
      </c>
      <c r="B13" s="10">
        <v>1991</v>
      </c>
      <c r="C13" s="10">
        <v>7</v>
      </c>
      <c r="D13" s="10">
        <v>5</v>
      </c>
      <c r="E13" s="10">
        <v>700000</v>
      </c>
      <c r="F13" s="10">
        <v>341000</v>
      </c>
      <c r="G13" s="10">
        <v>436000</v>
      </c>
      <c r="H13" s="10">
        <v>485000</v>
      </c>
    </row>
    <row r="14" spans="1:8" x14ac:dyDescent="0.25">
      <c r="A14" s="5" t="s">
        <v>318</v>
      </c>
      <c r="B14" s="10">
        <v>1991</v>
      </c>
      <c r="C14" s="10">
        <v>14</v>
      </c>
      <c r="D14" s="10">
        <v>7</v>
      </c>
      <c r="E14" s="10">
        <v>3325000</v>
      </c>
      <c r="F14" s="10">
        <v>861000</v>
      </c>
      <c r="G14" s="10">
        <v>1424000</v>
      </c>
      <c r="H14" s="10">
        <v>1700000</v>
      </c>
    </row>
    <row r="15" spans="1:8" x14ac:dyDescent="0.25">
      <c r="A15" s="5" t="s">
        <v>215</v>
      </c>
      <c r="B15" s="10">
        <v>1991</v>
      </c>
      <c r="C15" s="10">
        <v>55</v>
      </c>
      <c r="D15" s="10">
        <v>18</v>
      </c>
      <c r="E15" s="10">
        <v>9413000</v>
      </c>
      <c r="F15" s="10">
        <v>4955000</v>
      </c>
      <c r="G15" s="10">
        <v>3962000</v>
      </c>
      <c r="H15" s="10">
        <v>3937000</v>
      </c>
    </row>
    <row r="16" spans="1:8" x14ac:dyDescent="0.25">
      <c r="A16" s="5" t="s">
        <v>319</v>
      </c>
      <c r="B16" s="10">
        <v>1991</v>
      </c>
      <c r="C16" s="10">
        <v>59</v>
      </c>
      <c r="D16" s="10">
        <v>14</v>
      </c>
      <c r="E16" s="10">
        <v>7730000</v>
      </c>
      <c r="F16" s="10">
        <v>3632000</v>
      </c>
      <c r="G16" s="10">
        <v>3909000</v>
      </c>
      <c r="H16" s="10">
        <v>3254000</v>
      </c>
    </row>
    <row r="17" spans="1:8" x14ac:dyDescent="0.25">
      <c r="A17" s="5" t="s">
        <v>219</v>
      </c>
      <c r="B17" s="10">
        <v>1991</v>
      </c>
      <c r="C17" s="10">
        <v>271</v>
      </c>
      <c r="D17" s="10">
        <v>79</v>
      </c>
      <c r="E17" s="10">
        <v>50720000</v>
      </c>
      <c r="F17" s="10">
        <v>22406000</v>
      </c>
      <c r="G17" s="10">
        <v>21503000</v>
      </c>
      <c r="H17" s="10">
        <v>22290000</v>
      </c>
    </row>
    <row r="18" spans="1:8" x14ac:dyDescent="0.25">
      <c r="A18" s="5" t="s">
        <v>315</v>
      </c>
      <c r="B18" s="10">
        <v>1992</v>
      </c>
      <c r="C18" s="10">
        <v>14</v>
      </c>
      <c r="D18" s="10">
        <v>6</v>
      </c>
      <c r="E18" s="10">
        <v>3700000</v>
      </c>
      <c r="F18" s="10">
        <v>1495000</v>
      </c>
      <c r="G18" s="10">
        <v>1545000</v>
      </c>
      <c r="H18" s="10">
        <v>2325000</v>
      </c>
    </row>
    <row r="19" spans="1:8" x14ac:dyDescent="0.25">
      <c r="A19" s="5" t="s">
        <v>316</v>
      </c>
      <c r="B19" s="10">
        <v>1992</v>
      </c>
      <c r="C19" s="10">
        <v>125</v>
      </c>
      <c r="D19" s="10">
        <v>24</v>
      </c>
      <c r="E19" s="10">
        <v>36566000</v>
      </c>
      <c r="F19" s="10">
        <v>10732000</v>
      </c>
      <c r="G19" s="10">
        <v>10967000</v>
      </c>
      <c r="H19" s="10">
        <v>12017000</v>
      </c>
    </row>
    <row r="20" spans="1:8" x14ac:dyDescent="0.25">
      <c r="A20" s="5" t="s">
        <v>317</v>
      </c>
      <c r="B20" s="10">
        <v>1992</v>
      </c>
      <c r="C20" s="10">
        <v>7</v>
      </c>
      <c r="D20" s="10">
        <v>6</v>
      </c>
      <c r="E20" s="10">
        <v>580000</v>
      </c>
      <c r="F20" s="10">
        <v>371000</v>
      </c>
      <c r="G20" s="10">
        <v>535000</v>
      </c>
      <c r="H20" s="10">
        <v>650000</v>
      </c>
    </row>
    <row r="21" spans="1:8" x14ac:dyDescent="0.25">
      <c r="A21" s="5" t="s">
        <v>318</v>
      </c>
      <c r="B21" s="10">
        <v>1992</v>
      </c>
      <c r="C21" s="10">
        <v>14</v>
      </c>
      <c r="D21" s="10">
        <v>10</v>
      </c>
      <c r="E21" s="10">
        <v>2460000</v>
      </c>
      <c r="F21" s="10">
        <v>1189000</v>
      </c>
      <c r="G21" s="10">
        <v>1330000</v>
      </c>
      <c r="H21" s="10">
        <v>1580000</v>
      </c>
    </row>
    <row r="22" spans="1:8" x14ac:dyDescent="0.25">
      <c r="A22" s="5" t="s">
        <v>215</v>
      </c>
      <c r="B22" s="10">
        <v>1992</v>
      </c>
      <c r="C22" s="10">
        <v>48</v>
      </c>
      <c r="D22" s="10">
        <v>34</v>
      </c>
      <c r="E22" s="10">
        <v>6295000</v>
      </c>
      <c r="F22" s="10">
        <v>4167000</v>
      </c>
      <c r="G22" s="10">
        <v>4377000</v>
      </c>
      <c r="H22" s="10">
        <v>4883000</v>
      </c>
    </row>
    <row r="23" spans="1:8" x14ac:dyDescent="0.25">
      <c r="A23" s="5" t="s">
        <v>319</v>
      </c>
      <c r="B23" s="10">
        <v>1992</v>
      </c>
      <c r="C23" s="10">
        <v>57</v>
      </c>
      <c r="D23" s="10">
        <v>13</v>
      </c>
      <c r="E23" s="10">
        <v>7257000</v>
      </c>
      <c r="F23" s="10">
        <v>2875000</v>
      </c>
      <c r="G23" s="10">
        <v>3002000</v>
      </c>
      <c r="H23" s="10">
        <v>2967000</v>
      </c>
    </row>
    <row r="24" spans="1:8" x14ac:dyDescent="0.25">
      <c r="A24" s="5" t="s">
        <v>219</v>
      </c>
      <c r="B24" s="10">
        <v>1992</v>
      </c>
      <c r="C24" s="10">
        <v>265</v>
      </c>
      <c r="D24" s="10">
        <v>93</v>
      </c>
      <c r="E24" s="10">
        <v>56858000</v>
      </c>
      <c r="F24" s="10">
        <v>20829000</v>
      </c>
      <c r="G24" s="10">
        <v>21756000</v>
      </c>
      <c r="H24" s="10">
        <v>24422000</v>
      </c>
    </row>
    <row r="25" spans="1:8" x14ac:dyDescent="0.25">
      <c r="A25" s="5" t="s">
        <v>315</v>
      </c>
      <c r="B25" s="10">
        <v>1993</v>
      </c>
      <c r="C25" s="10">
        <v>16</v>
      </c>
      <c r="D25" s="10">
        <v>9</v>
      </c>
      <c r="E25" s="10">
        <v>2992000</v>
      </c>
      <c r="F25" s="10">
        <v>1349000</v>
      </c>
      <c r="G25" s="10">
        <v>986000</v>
      </c>
      <c r="H25" s="10">
        <v>1290000</v>
      </c>
    </row>
    <row r="26" spans="1:8" x14ac:dyDescent="0.25">
      <c r="A26" s="5" t="s">
        <v>316</v>
      </c>
      <c r="B26" s="10">
        <v>1993</v>
      </c>
      <c r="C26" s="10">
        <v>107</v>
      </c>
      <c r="D26" s="10">
        <v>50</v>
      </c>
      <c r="E26" s="10">
        <v>47652000</v>
      </c>
      <c r="F26" s="10">
        <v>10275000</v>
      </c>
      <c r="G26" s="10">
        <v>11695000</v>
      </c>
      <c r="H26" s="10">
        <v>12089000</v>
      </c>
    </row>
    <row r="27" spans="1:8" x14ac:dyDescent="0.25">
      <c r="A27" s="5" t="s">
        <v>317</v>
      </c>
      <c r="B27" s="10">
        <v>1993</v>
      </c>
      <c r="C27" s="10">
        <v>4</v>
      </c>
      <c r="D27" s="10">
        <v>11</v>
      </c>
      <c r="E27" s="10">
        <v>634000</v>
      </c>
      <c r="F27" s="10">
        <v>497000</v>
      </c>
      <c r="G27" s="10">
        <v>435000</v>
      </c>
      <c r="H27" s="10">
        <v>495000</v>
      </c>
    </row>
    <row r="28" spans="1:8" x14ac:dyDescent="0.25">
      <c r="A28" s="5" t="s">
        <v>318</v>
      </c>
      <c r="B28" s="10">
        <v>1993</v>
      </c>
      <c r="C28" s="10">
        <v>10</v>
      </c>
      <c r="D28" s="10">
        <v>13</v>
      </c>
      <c r="E28" s="10">
        <v>3015000</v>
      </c>
      <c r="F28" s="10">
        <v>1299000</v>
      </c>
      <c r="G28" s="10">
        <v>1260000</v>
      </c>
      <c r="H28" s="10">
        <v>1515000</v>
      </c>
    </row>
    <row r="29" spans="1:8" x14ac:dyDescent="0.25">
      <c r="A29" s="5" t="s">
        <v>215</v>
      </c>
      <c r="B29" s="10">
        <v>1993</v>
      </c>
      <c r="C29" s="10">
        <v>52</v>
      </c>
      <c r="D29" s="10">
        <v>22</v>
      </c>
      <c r="E29" s="10">
        <v>8357000</v>
      </c>
      <c r="F29" s="10">
        <v>4640000</v>
      </c>
      <c r="G29" s="10">
        <v>5405000</v>
      </c>
      <c r="H29" s="10">
        <v>5214000</v>
      </c>
    </row>
    <row r="30" spans="1:8" x14ac:dyDescent="0.25">
      <c r="A30" s="5" t="s">
        <v>319</v>
      </c>
      <c r="B30" s="10">
        <v>1993</v>
      </c>
      <c r="C30" s="10">
        <v>44</v>
      </c>
      <c r="D30" s="10">
        <v>10</v>
      </c>
      <c r="E30" s="10">
        <v>6050000</v>
      </c>
      <c r="F30" s="10">
        <v>2983000</v>
      </c>
      <c r="G30" s="10">
        <v>2348000</v>
      </c>
      <c r="H30" s="10">
        <v>3461000</v>
      </c>
    </row>
    <row r="31" spans="1:8" x14ac:dyDescent="0.25">
      <c r="A31" s="5" t="s">
        <v>219</v>
      </c>
      <c r="B31" s="10">
        <v>1993</v>
      </c>
      <c r="C31" s="10">
        <v>233</v>
      </c>
      <c r="D31" s="10">
        <v>115</v>
      </c>
      <c r="E31" s="10">
        <v>68700000</v>
      </c>
      <c r="F31" s="10">
        <v>21043000</v>
      </c>
      <c r="G31" s="10">
        <v>22129000</v>
      </c>
      <c r="H31" s="10">
        <v>24064000</v>
      </c>
    </row>
    <row r="32" spans="1:8" x14ac:dyDescent="0.25">
      <c r="A32" s="5" t="s">
        <v>315</v>
      </c>
      <c r="B32" s="10">
        <v>1994</v>
      </c>
      <c r="C32" s="10">
        <v>13</v>
      </c>
      <c r="D32" s="10">
        <v>5</v>
      </c>
      <c r="E32" s="10">
        <v>2930000</v>
      </c>
      <c r="F32" s="10">
        <v>797000</v>
      </c>
      <c r="G32" s="10">
        <v>1179000</v>
      </c>
      <c r="H32" s="10">
        <v>1579000</v>
      </c>
    </row>
    <row r="33" spans="1:8" x14ac:dyDescent="0.25">
      <c r="A33" s="5" t="s">
        <v>316</v>
      </c>
      <c r="B33" s="10">
        <v>1994</v>
      </c>
      <c r="C33" s="10">
        <v>104</v>
      </c>
      <c r="D33" s="10">
        <v>57</v>
      </c>
      <c r="E33" s="10">
        <v>20903000</v>
      </c>
      <c r="F33" s="10">
        <v>11558000</v>
      </c>
      <c r="G33" s="10">
        <v>11991000</v>
      </c>
      <c r="H33" s="10">
        <v>12780000</v>
      </c>
    </row>
    <row r="34" spans="1:8" x14ac:dyDescent="0.25">
      <c r="A34" s="5" t="s">
        <v>317</v>
      </c>
      <c r="B34" s="10">
        <v>1994</v>
      </c>
      <c r="C34" s="10">
        <v>6</v>
      </c>
      <c r="D34" s="10">
        <v>7</v>
      </c>
      <c r="E34" s="10">
        <v>1780000</v>
      </c>
      <c r="F34" s="10">
        <v>445000</v>
      </c>
      <c r="G34" s="10">
        <v>511000</v>
      </c>
      <c r="H34" s="10">
        <v>550000</v>
      </c>
    </row>
    <row r="35" spans="1:8" x14ac:dyDescent="0.25">
      <c r="A35" s="5" t="s">
        <v>318</v>
      </c>
      <c r="B35" s="10">
        <v>1994</v>
      </c>
      <c r="C35" s="10">
        <v>19</v>
      </c>
      <c r="D35" s="10">
        <v>20</v>
      </c>
      <c r="E35" s="10">
        <v>3200000</v>
      </c>
      <c r="F35" s="10">
        <v>1150000</v>
      </c>
      <c r="G35" s="10">
        <v>1150000</v>
      </c>
      <c r="H35" s="10">
        <v>2110000</v>
      </c>
    </row>
    <row r="36" spans="1:8" x14ac:dyDescent="0.25">
      <c r="A36" s="5" t="s">
        <v>215</v>
      </c>
      <c r="B36" s="10">
        <v>1994</v>
      </c>
      <c r="C36" s="10">
        <v>56</v>
      </c>
      <c r="D36" s="10">
        <v>24</v>
      </c>
      <c r="E36" s="10">
        <v>10328000</v>
      </c>
      <c r="F36" s="10">
        <v>5440000</v>
      </c>
      <c r="G36" s="10">
        <v>6142000</v>
      </c>
      <c r="H36" s="10">
        <v>5668000</v>
      </c>
    </row>
    <row r="37" spans="1:8" x14ac:dyDescent="0.25">
      <c r="A37" s="5" t="s">
        <v>319</v>
      </c>
      <c r="B37" s="10">
        <v>1994</v>
      </c>
      <c r="C37" s="10">
        <v>47</v>
      </c>
      <c r="D37" s="10">
        <v>20</v>
      </c>
      <c r="E37" s="10">
        <v>7530000</v>
      </c>
      <c r="F37" s="10">
        <v>3727000</v>
      </c>
      <c r="G37" s="10">
        <v>4218000</v>
      </c>
      <c r="H37" s="10">
        <v>4773000</v>
      </c>
    </row>
    <row r="38" spans="1:8" x14ac:dyDescent="0.25">
      <c r="A38" s="5" t="s">
        <v>219</v>
      </c>
      <c r="B38" s="10">
        <v>1994</v>
      </c>
      <c r="C38" s="10">
        <v>245</v>
      </c>
      <c r="D38" s="10">
        <v>133</v>
      </c>
      <c r="E38" s="10">
        <v>46671000</v>
      </c>
      <c r="F38" s="10">
        <v>23117000</v>
      </c>
      <c r="G38" s="10">
        <v>25191000</v>
      </c>
      <c r="H38" s="10">
        <v>27460000</v>
      </c>
    </row>
    <row r="39" spans="1:8" x14ac:dyDescent="0.25">
      <c r="A39" s="5" t="s">
        <v>315</v>
      </c>
      <c r="B39" s="10">
        <v>1995</v>
      </c>
      <c r="C39" s="10">
        <v>15</v>
      </c>
      <c r="D39" s="10">
        <v>6</v>
      </c>
      <c r="E39" s="10">
        <v>3335000</v>
      </c>
      <c r="F39" s="10">
        <v>1294000</v>
      </c>
      <c r="G39" s="10">
        <v>1266000</v>
      </c>
      <c r="H39" s="10">
        <v>1820000</v>
      </c>
    </row>
    <row r="40" spans="1:8" x14ac:dyDescent="0.25">
      <c r="A40" s="5" t="s">
        <v>316</v>
      </c>
      <c r="B40" s="10">
        <v>1995</v>
      </c>
      <c r="C40" s="10">
        <v>158</v>
      </c>
      <c r="D40" s="10">
        <v>58</v>
      </c>
      <c r="E40" s="10">
        <v>36127000</v>
      </c>
      <c r="F40" s="10">
        <v>13449000</v>
      </c>
      <c r="G40" s="10">
        <v>16475000</v>
      </c>
      <c r="H40" s="10">
        <v>19605000</v>
      </c>
    </row>
    <row r="41" spans="1:8" x14ac:dyDescent="0.25">
      <c r="A41" s="5" t="s">
        <v>317</v>
      </c>
      <c r="B41" s="10">
        <v>1995</v>
      </c>
      <c r="C41" s="10">
        <v>5</v>
      </c>
      <c r="D41" s="10">
        <v>5</v>
      </c>
      <c r="E41" s="10">
        <v>1200000</v>
      </c>
      <c r="F41" s="10">
        <v>501000</v>
      </c>
      <c r="G41" s="10">
        <v>529000</v>
      </c>
      <c r="H41" s="10">
        <v>622000</v>
      </c>
    </row>
    <row r="42" spans="1:8" x14ac:dyDescent="0.25">
      <c r="A42" s="5" t="s">
        <v>318</v>
      </c>
      <c r="B42" s="10">
        <v>1995</v>
      </c>
      <c r="C42" s="10">
        <v>25</v>
      </c>
      <c r="D42" s="10">
        <v>13</v>
      </c>
      <c r="E42" s="10">
        <v>4316000</v>
      </c>
      <c r="F42" s="10">
        <v>947000</v>
      </c>
      <c r="G42" s="10">
        <v>1280000</v>
      </c>
      <c r="H42" s="10">
        <v>2210000</v>
      </c>
    </row>
    <row r="43" spans="1:8" x14ac:dyDescent="0.25">
      <c r="A43" s="5" t="s">
        <v>215</v>
      </c>
      <c r="B43" s="10">
        <v>1995</v>
      </c>
      <c r="C43" s="10">
        <v>61</v>
      </c>
      <c r="D43" s="10">
        <v>21</v>
      </c>
      <c r="E43" s="10">
        <v>9553000</v>
      </c>
      <c r="F43" s="10">
        <v>5222000</v>
      </c>
      <c r="G43" s="10">
        <v>6909000</v>
      </c>
      <c r="H43" s="10">
        <v>6944000</v>
      </c>
    </row>
    <row r="44" spans="1:8" x14ac:dyDescent="0.25">
      <c r="A44" s="5" t="s">
        <v>319</v>
      </c>
      <c r="B44" s="10">
        <v>1995</v>
      </c>
      <c r="C44" s="10">
        <v>21</v>
      </c>
      <c r="D44" s="10">
        <v>15</v>
      </c>
      <c r="E44" s="10">
        <v>10342000</v>
      </c>
      <c r="F44" s="10">
        <v>5127000</v>
      </c>
      <c r="G44" s="10">
        <v>5275000</v>
      </c>
      <c r="H44" s="10">
        <v>6095000</v>
      </c>
    </row>
    <row r="45" spans="1:8" x14ac:dyDescent="0.25">
      <c r="A45" s="5" t="s">
        <v>219</v>
      </c>
      <c r="B45" s="10">
        <v>1995</v>
      </c>
      <c r="C45" s="10">
        <v>285</v>
      </c>
      <c r="D45" s="10">
        <v>118</v>
      </c>
      <c r="E45" s="10">
        <v>64873000</v>
      </c>
      <c r="F45" s="10">
        <v>26540000</v>
      </c>
      <c r="G45" s="10">
        <v>31734000</v>
      </c>
      <c r="H45" s="10">
        <v>37296000</v>
      </c>
    </row>
    <row r="46" spans="1:8" x14ac:dyDescent="0.25">
      <c r="A46" s="5" t="s">
        <v>320</v>
      </c>
      <c r="B46" s="10">
        <v>1996</v>
      </c>
      <c r="C46" s="10">
        <v>111</v>
      </c>
      <c r="D46" s="10">
        <v>61</v>
      </c>
      <c r="E46" s="10">
        <v>46339000</v>
      </c>
      <c r="F46" s="10">
        <v>16735000</v>
      </c>
      <c r="G46" s="10">
        <v>22346000</v>
      </c>
      <c r="H46" s="10">
        <v>23745000</v>
      </c>
    </row>
    <row r="47" spans="1:8" x14ac:dyDescent="0.25">
      <c r="A47" s="5" t="s">
        <v>317</v>
      </c>
      <c r="B47" s="10">
        <v>1996</v>
      </c>
      <c r="C47" s="10">
        <v>7</v>
      </c>
      <c r="D47" s="10">
        <v>5</v>
      </c>
      <c r="E47" s="10">
        <v>1370000</v>
      </c>
      <c r="F47" s="10">
        <v>286000</v>
      </c>
      <c r="G47" s="10">
        <v>555000</v>
      </c>
      <c r="H47" s="10">
        <v>640000</v>
      </c>
    </row>
    <row r="48" spans="1:8" x14ac:dyDescent="0.25">
      <c r="A48" s="5" t="s">
        <v>318</v>
      </c>
      <c r="B48" s="10">
        <v>1996</v>
      </c>
      <c r="C48" s="10">
        <v>22</v>
      </c>
      <c r="D48" s="10">
        <v>15</v>
      </c>
      <c r="E48" s="10">
        <v>3800000</v>
      </c>
      <c r="F48" s="10">
        <v>1364000</v>
      </c>
      <c r="G48" s="10">
        <v>2905000</v>
      </c>
      <c r="H48" s="10">
        <v>4410000</v>
      </c>
    </row>
    <row r="49" spans="1:8" x14ac:dyDescent="0.25">
      <c r="A49" s="5" t="s">
        <v>215</v>
      </c>
      <c r="B49" s="10">
        <v>1996</v>
      </c>
      <c r="C49" s="10">
        <v>76</v>
      </c>
      <c r="D49" s="10">
        <v>32</v>
      </c>
      <c r="E49" s="10">
        <v>15172000</v>
      </c>
      <c r="F49" s="10">
        <v>8439000</v>
      </c>
      <c r="G49" s="10">
        <v>8623000</v>
      </c>
      <c r="H49" s="10">
        <v>9610000</v>
      </c>
    </row>
    <row r="50" spans="1:8" x14ac:dyDescent="0.25">
      <c r="A50" s="5" t="s">
        <v>319</v>
      </c>
      <c r="B50" s="10">
        <v>1996</v>
      </c>
      <c r="C50" s="10">
        <v>70</v>
      </c>
      <c r="D50" s="10">
        <v>14</v>
      </c>
      <c r="E50" s="10">
        <v>8703000</v>
      </c>
      <c r="F50" s="10">
        <v>5135000</v>
      </c>
      <c r="G50" s="10">
        <v>5810000</v>
      </c>
      <c r="H50" s="10">
        <v>7440000</v>
      </c>
    </row>
    <row r="51" spans="1:8" x14ac:dyDescent="0.25">
      <c r="A51" s="5" t="s">
        <v>315</v>
      </c>
      <c r="B51" s="10">
        <v>1996</v>
      </c>
      <c r="C51" s="10">
        <v>22</v>
      </c>
      <c r="D51" s="10">
        <v>6</v>
      </c>
      <c r="E51" s="10">
        <v>3055000</v>
      </c>
      <c r="F51" s="10">
        <v>1660000</v>
      </c>
      <c r="G51" s="10">
        <v>1337000</v>
      </c>
      <c r="H51" s="10">
        <v>1970000</v>
      </c>
    </row>
    <row r="52" spans="1:8" x14ac:dyDescent="0.25">
      <c r="A52" s="5" t="s">
        <v>219</v>
      </c>
      <c r="B52" s="10">
        <v>1996</v>
      </c>
      <c r="C52" s="10">
        <v>308</v>
      </c>
      <c r="D52" s="10">
        <v>133</v>
      </c>
      <c r="E52" s="10">
        <v>78439000</v>
      </c>
      <c r="F52" s="10">
        <v>33619000</v>
      </c>
      <c r="G52" s="10">
        <v>41576000</v>
      </c>
      <c r="H52" s="10">
        <v>47815000</v>
      </c>
    </row>
    <row r="53" spans="1:8" x14ac:dyDescent="0.25">
      <c r="A53" s="5" t="s">
        <v>320</v>
      </c>
      <c r="B53" s="10">
        <v>1997</v>
      </c>
      <c r="C53" s="10">
        <v>141</v>
      </c>
      <c r="D53" s="10">
        <v>81</v>
      </c>
      <c r="E53" s="10">
        <v>38201000</v>
      </c>
      <c r="F53" s="10">
        <v>21464000</v>
      </c>
      <c r="G53" s="10">
        <v>25173000</v>
      </c>
      <c r="H53" s="10">
        <v>26845000</v>
      </c>
    </row>
    <row r="54" spans="1:8" x14ac:dyDescent="0.25">
      <c r="A54" s="5" t="s">
        <v>317</v>
      </c>
      <c r="B54" s="10">
        <v>1997</v>
      </c>
      <c r="C54" s="10">
        <v>7</v>
      </c>
      <c r="D54" s="10">
        <v>9</v>
      </c>
      <c r="E54" s="10">
        <v>852000</v>
      </c>
      <c r="F54" s="10">
        <v>387000</v>
      </c>
      <c r="G54" s="10">
        <v>710000</v>
      </c>
      <c r="H54" s="10">
        <v>815000</v>
      </c>
    </row>
    <row r="55" spans="1:8" x14ac:dyDescent="0.25">
      <c r="A55" s="5" t="s">
        <v>318</v>
      </c>
      <c r="B55" s="10">
        <v>1997</v>
      </c>
      <c r="C55" s="10">
        <v>22</v>
      </c>
      <c r="D55" s="10">
        <v>18</v>
      </c>
      <c r="E55" s="10">
        <v>6054000</v>
      </c>
      <c r="F55" s="10">
        <v>1385000</v>
      </c>
      <c r="G55" s="10">
        <v>3370000</v>
      </c>
      <c r="H55" s="10">
        <v>4422000</v>
      </c>
    </row>
    <row r="56" spans="1:8" x14ac:dyDescent="0.25">
      <c r="A56" s="5" t="s">
        <v>215</v>
      </c>
      <c r="B56" s="10">
        <v>1997</v>
      </c>
      <c r="C56" s="10">
        <v>91</v>
      </c>
      <c r="D56" s="10">
        <v>35</v>
      </c>
      <c r="E56" s="10">
        <v>24869000</v>
      </c>
      <c r="F56" s="10">
        <v>8202000</v>
      </c>
      <c r="G56" s="10">
        <v>8199000</v>
      </c>
      <c r="H56" s="10">
        <v>6996000</v>
      </c>
    </row>
    <row r="57" spans="1:8" x14ac:dyDescent="0.25">
      <c r="A57" s="5" t="s">
        <v>319</v>
      </c>
      <c r="B57" s="10">
        <v>1997</v>
      </c>
      <c r="C57" s="10">
        <v>70</v>
      </c>
      <c r="D57" s="10">
        <v>14</v>
      </c>
      <c r="E57" s="10">
        <v>11707000</v>
      </c>
      <c r="F57" s="10">
        <v>5064000</v>
      </c>
      <c r="G57" s="10">
        <v>7053000</v>
      </c>
      <c r="H57" s="10">
        <v>8143000</v>
      </c>
    </row>
    <row r="58" spans="1:8" x14ac:dyDescent="0.25">
      <c r="A58" s="5" t="s">
        <v>315</v>
      </c>
      <c r="B58" s="10">
        <v>1997</v>
      </c>
      <c r="C58" s="10">
        <v>13</v>
      </c>
      <c r="D58" s="10">
        <v>9</v>
      </c>
      <c r="E58" s="10">
        <v>4120000</v>
      </c>
      <c r="F58" s="10">
        <v>1686000</v>
      </c>
      <c r="G58" s="10">
        <v>760000</v>
      </c>
      <c r="H58" s="10">
        <v>2390000</v>
      </c>
    </row>
    <row r="59" spans="1:8" x14ac:dyDescent="0.25">
      <c r="A59" s="5" t="s">
        <v>219</v>
      </c>
      <c r="B59" s="10">
        <v>1997</v>
      </c>
      <c r="C59" s="10">
        <v>344</v>
      </c>
      <c r="D59" s="10">
        <v>166</v>
      </c>
      <c r="E59" s="10">
        <v>85803000</v>
      </c>
      <c r="F59" s="10">
        <v>38188000</v>
      </c>
      <c r="G59" s="10">
        <v>45265000</v>
      </c>
      <c r="H59" s="10">
        <v>49611000</v>
      </c>
    </row>
    <row r="60" spans="1:8" x14ac:dyDescent="0.25">
      <c r="A60" s="5" t="s">
        <v>320</v>
      </c>
      <c r="B60" s="10">
        <v>1998</v>
      </c>
      <c r="C60" s="10">
        <v>135</v>
      </c>
      <c r="D60" s="10">
        <v>42</v>
      </c>
      <c r="E60" s="10">
        <v>28771000</v>
      </c>
      <c r="F60" s="10">
        <v>24291000</v>
      </c>
      <c r="G60" s="10">
        <v>26845000</v>
      </c>
      <c r="H60" s="10">
        <v>23113000</v>
      </c>
    </row>
    <row r="61" spans="1:8" x14ac:dyDescent="0.25">
      <c r="A61" s="5" t="s">
        <v>317</v>
      </c>
      <c r="B61" s="10">
        <v>1998</v>
      </c>
      <c r="C61" s="10">
        <v>7</v>
      </c>
      <c r="D61" s="10">
        <v>8</v>
      </c>
      <c r="E61" s="10">
        <v>784000</v>
      </c>
      <c r="F61" s="10">
        <v>657000</v>
      </c>
      <c r="G61" s="10">
        <v>815000</v>
      </c>
      <c r="H61" s="10">
        <v>808000</v>
      </c>
    </row>
    <row r="62" spans="1:8" x14ac:dyDescent="0.25">
      <c r="A62" s="5" t="s">
        <v>318</v>
      </c>
      <c r="B62" s="10">
        <v>1998</v>
      </c>
      <c r="C62" s="10">
        <v>23</v>
      </c>
      <c r="D62" s="10">
        <v>14</v>
      </c>
      <c r="E62" s="10">
        <v>5306000</v>
      </c>
      <c r="F62" s="10">
        <v>2531000</v>
      </c>
      <c r="G62" s="10">
        <v>4422000</v>
      </c>
      <c r="H62" s="10">
        <v>4720000</v>
      </c>
    </row>
    <row r="63" spans="1:8" x14ac:dyDescent="0.25">
      <c r="A63" s="5" t="s">
        <v>215</v>
      </c>
      <c r="B63" s="10">
        <v>1998</v>
      </c>
      <c r="C63" s="10">
        <v>62</v>
      </c>
      <c r="D63" s="10">
        <v>18</v>
      </c>
      <c r="E63" s="10">
        <v>16781000</v>
      </c>
      <c r="F63" s="10">
        <v>9159000</v>
      </c>
      <c r="G63" s="10">
        <v>6996000</v>
      </c>
      <c r="H63" s="10">
        <v>8989000</v>
      </c>
    </row>
    <row r="64" spans="1:8" x14ac:dyDescent="0.25">
      <c r="A64" s="5" t="s">
        <v>319</v>
      </c>
      <c r="B64" s="10">
        <v>1998</v>
      </c>
      <c r="C64" s="10">
        <v>78</v>
      </c>
      <c r="D64" s="10">
        <v>9</v>
      </c>
      <c r="E64" s="10">
        <v>14981000</v>
      </c>
      <c r="F64" s="10">
        <v>6975000</v>
      </c>
      <c r="G64" s="10">
        <v>814000</v>
      </c>
      <c r="H64" s="10">
        <v>7700000</v>
      </c>
    </row>
    <row r="65" spans="1:8" x14ac:dyDescent="0.25">
      <c r="A65" s="5" t="s">
        <v>315</v>
      </c>
      <c r="B65" s="10">
        <v>1998</v>
      </c>
      <c r="C65" s="10">
        <v>13</v>
      </c>
      <c r="D65" s="10">
        <v>5</v>
      </c>
      <c r="E65" s="10">
        <v>2678000</v>
      </c>
      <c r="F65" s="10">
        <v>1338000</v>
      </c>
      <c r="G65" s="10">
        <v>2390000</v>
      </c>
      <c r="H65" s="10">
        <v>1756000</v>
      </c>
    </row>
    <row r="66" spans="1:8" x14ac:dyDescent="0.25">
      <c r="A66" s="5" t="s">
        <v>219</v>
      </c>
      <c r="B66" s="10">
        <v>1998</v>
      </c>
      <c r="C66" s="10">
        <v>318</v>
      </c>
      <c r="D66" s="10">
        <v>96</v>
      </c>
      <c r="E66" s="10">
        <v>69301000</v>
      </c>
      <c r="F66" s="10">
        <v>44951000</v>
      </c>
      <c r="G66" s="10">
        <v>42282000</v>
      </c>
      <c r="H66" s="10">
        <v>47086000</v>
      </c>
    </row>
    <row r="67" spans="1:8" x14ac:dyDescent="0.25">
      <c r="A67" s="5" t="s">
        <v>320</v>
      </c>
      <c r="B67" s="10">
        <v>1999</v>
      </c>
      <c r="C67" s="10">
        <v>133</v>
      </c>
      <c r="D67" s="10">
        <v>53</v>
      </c>
      <c r="E67" s="10">
        <v>47273000</v>
      </c>
      <c r="F67" s="10">
        <v>21660000</v>
      </c>
      <c r="G67" s="10">
        <v>21962000</v>
      </c>
      <c r="H67" s="10">
        <v>27660000</v>
      </c>
    </row>
    <row r="68" spans="1:8" x14ac:dyDescent="0.25">
      <c r="A68" s="5" t="s">
        <v>317</v>
      </c>
      <c r="B68" s="10">
        <v>1999</v>
      </c>
      <c r="C68" s="10">
        <v>8</v>
      </c>
      <c r="D68" s="10">
        <v>9</v>
      </c>
      <c r="E68" s="10">
        <v>1435000</v>
      </c>
      <c r="F68" s="10">
        <v>940000</v>
      </c>
      <c r="G68" s="10">
        <v>900000</v>
      </c>
      <c r="H68" s="10">
        <v>1000000</v>
      </c>
    </row>
    <row r="69" spans="1:8" x14ac:dyDescent="0.25">
      <c r="A69" s="5" t="s">
        <v>318</v>
      </c>
      <c r="B69" s="10">
        <v>1999</v>
      </c>
      <c r="C69" s="10">
        <v>19</v>
      </c>
      <c r="D69" s="10">
        <v>15</v>
      </c>
      <c r="E69" s="10">
        <v>4979000</v>
      </c>
      <c r="F69" s="10">
        <v>1825000</v>
      </c>
      <c r="G69" s="10">
        <v>2620000</v>
      </c>
      <c r="H69" s="10">
        <v>3380000</v>
      </c>
    </row>
    <row r="70" spans="1:8" x14ac:dyDescent="0.25">
      <c r="A70" s="5" t="s">
        <v>215</v>
      </c>
      <c r="B70" s="10">
        <v>1999</v>
      </c>
      <c r="C70" s="10">
        <v>54</v>
      </c>
      <c r="D70" s="10">
        <v>20</v>
      </c>
      <c r="E70" s="10">
        <v>12543000</v>
      </c>
      <c r="F70" s="10">
        <v>6461000</v>
      </c>
      <c r="G70" s="10">
        <v>5697000</v>
      </c>
      <c r="H70" s="10">
        <v>7240000</v>
      </c>
    </row>
    <row r="71" spans="1:8" x14ac:dyDescent="0.25">
      <c r="A71" s="5" t="s">
        <v>319</v>
      </c>
      <c r="B71" s="10">
        <v>1999</v>
      </c>
      <c r="C71" s="10">
        <v>71</v>
      </c>
      <c r="D71" s="10">
        <v>22</v>
      </c>
      <c r="E71" s="10">
        <v>13341000</v>
      </c>
      <c r="F71" s="10">
        <v>6863000</v>
      </c>
      <c r="G71" s="10">
        <v>8988000</v>
      </c>
      <c r="H71" s="10">
        <v>8569000</v>
      </c>
    </row>
    <row r="72" spans="1:8" x14ac:dyDescent="0.25">
      <c r="A72" s="5" t="s">
        <v>315</v>
      </c>
      <c r="B72" s="10">
        <v>1999</v>
      </c>
      <c r="C72" s="10">
        <v>15</v>
      </c>
      <c r="D72" s="10">
        <v>5</v>
      </c>
      <c r="E72" s="10">
        <v>3147000</v>
      </c>
      <c r="F72" s="10">
        <v>2014000</v>
      </c>
      <c r="G72" s="10">
        <v>1931000</v>
      </c>
      <c r="H72" s="10">
        <v>2331000</v>
      </c>
    </row>
    <row r="73" spans="1:8" x14ac:dyDescent="0.25">
      <c r="A73" s="5" t="s">
        <v>219</v>
      </c>
      <c r="B73" s="10">
        <v>1999</v>
      </c>
      <c r="C73" s="10">
        <v>300</v>
      </c>
      <c r="D73" s="10">
        <v>124</v>
      </c>
      <c r="E73" s="10">
        <v>82718000</v>
      </c>
      <c r="F73" s="10">
        <v>39763000</v>
      </c>
      <c r="G73" s="10">
        <v>42098000</v>
      </c>
      <c r="H73" s="10">
        <v>50180000</v>
      </c>
    </row>
    <row r="74" spans="1:8" x14ac:dyDescent="0.25">
      <c r="A74" s="5" t="s">
        <v>320</v>
      </c>
      <c r="B74" s="10">
        <v>2000</v>
      </c>
      <c r="C74" s="10">
        <v>154</v>
      </c>
      <c r="D74" s="10">
        <v>55</v>
      </c>
      <c r="E74" s="10">
        <v>41119000</v>
      </c>
      <c r="F74" s="10">
        <v>24902000</v>
      </c>
      <c r="G74" s="10">
        <v>27676000</v>
      </c>
      <c r="H74" s="10">
        <v>29081000</v>
      </c>
    </row>
    <row r="75" spans="1:8" x14ac:dyDescent="0.25">
      <c r="A75" s="5" t="s">
        <v>317</v>
      </c>
      <c r="B75" s="10">
        <v>2000</v>
      </c>
      <c r="C75" s="10">
        <v>13</v>
      </c>
      <c r="D75" s="10">
        <v>3</v>
      </c>
      <c r="E75" s="10">
        <v>1017000</v>
      </c>
      <c r="F75" s="10">
        <v>673000</v>
      </c>
      <c r="G75" s="10">
        <v>1000000</v>
      </c>
      <c r="H75" s="10">
        <v>2441000</v>
      </c>
    </row>
    <row r="76" spans="1:8" x14ac:dyDescent="0.25">
      <c r="A76" s="5" t="s">
        <v>318</v>
      </c>
      <c r="B76" s="10">
        <v>2000</v>
      </c>
      <c r="C76" s="10">
        <v>24</v>
      </c>
      <c r="D76" s="10">
        <v>20</v>
      </c>
      <c r="E76" s="10">
        <v>5906000</v>
      </c>
      <c r="F76" s="10">
        <v>1981000</v>
      </c>
      <c r="G76" s="10">
        <v>3380000</v>
      </c>
      <c r="H76" s="10">
        <v>3050000</v>
      </c>
    </row>
    <row r="77" spans="1:8" x14ac:dyDescent="0.25">
      <c r="A77" s="5" t="s">
        <v>215</v>
      </c>
      <c r="B77" s="10">
        <v>2000</v>
      </c>
      <c r="C77" s="10">
        <v>63</v>
      </c>
      <c r="D77" s="10">
        <v>13</v>
      </c>
      <c r="E77" s="10">
        <v>10733000</v>
      </c>
      <c r="F77" s="10">
        <v>8011000</v>
      </c>
      <c r="G77" s="10">
        <v>7240000</v>
      </c>
      <c r="H77" s="10">
        <v>8513000</v>
      </c>
    </row>
    <row r="78" spans="1:8" x14ac:dyDescent="0.25">
      <c r="A78" s="5" t="s">
        <v>319</v>
      </c>
      <c r="B78" s="10">
        <v>2000</v>
      </c>
      <c r="C78" s="10">
        <v>75</v>
      </c>
      <c r="D78" s="10">
        <v>6</v>
      </c>
      <c r="E78" s="10">
        <v>16872000</v>
      </c>
      <c r="F78" s="10">
        <v>8282000</v>
      </c>
      <c r="G78" s="10">
        <v>8569000</v>
      </c>
      <c r="H78" s="10">
        <v>8965000</v>
      </c>
    </row>
    <row r="79" spans="1:8" x14ac:dyDescent="0.25">
      <c r="A79" s="5" t="s">
        <v>315</v>
      </c>
      <c r="B79" s="10">
        <v>2000</v>
      </c>
      <c r="C79" s="10">
        <v>12</v>
      </c>
      <c r="D79" s="10">
        <v>6</v>
      </c>
      <c r="E79" s="10">
        <v>2884000</v>
      </c>
      <c r="F79" s="10">
        <v>1734000</v>
      </c>
      <c r="G79" s="10">
        <v>2331000</v>
      </c>
      <c r="H79" s="10">
        <v>2488000</v>
      </c>
    </row>
    <row r="80" spans="1:8" x14ac:dyDescent="0.25">
      <c r="A80" s="5" t="s">
        <v>219</v>
      </c>
      <c r="B80" s="10">
        <v>2000</v>
      </c>
      <c r="C80" s="10">
        <v>341</v>
      </c>
      <c r="D80" s="10">
        <v>103</v>
      </c>
      <c r="E80" s="10">
        <v>78531000</v>
      </c>
      <c r="F80" s="10">
        <v>45583000</v>
      </c>
      <c r="G80" s="10">
        <v>50196000</v>
      </c>
      <c r="H80" s="10">
        <v>54538000</v>
      </c>
    </row>
    <row r="81" spans="1:8" x14ac:dyDescent="0.25">
      <c r="A81" s="5" t="s">
        <v>320</v>
      </c>
      <c r="B81" s="10">
        <v>2001</v>
      </c>
      <c r="C81" s="10">
        <v>141</v>
      </c>
      <c r="D81" s="10">
        <v>53</v>
      </c>
      <c r="E81" s="10">
        <v>48309000</v>
      </c>
      <c r="F81" s="10">
        <v>25880000</v>
      </c>
      <c r="G81" s="10">
        <v>26144000</v>
      </c>
      <c r="H81" s="10">
        <v>28542000</v>
      </c>
    </row>
    <row r="82" spans="1:8" x14ac:dyDescent="0.25">
      <c r="A82" s="5" t="s">
        <v>317</v>
      </c>
      <c r="B82" s="10">
        <v>2001</v>
      </c>
      <c r="C82" s="10">
        <v>4</v>
      </c>
      <c r="D82" s="10">
        <v>6</v>
      </c>
      <c r="E82" s="10">
        <v>117000</v>
      </c>
      <c r="F82" s="10">
        <v>368000</v>
      </c>
      <c r="G82" s="10">
        <v>480000</v>
      </c>
      <c r="H82" s="10">
        <v>490000</v>
      </c>
    </row>
    <row r="83" spans="1:8" x14ac:dyDescent="0.25">
      <c r="A83" s="5" t="s">
        <v>318</v>
      </c>
      <c r="B83" s="10">
        <v>2001</v>
      </c>
      <c r="C83" s="10">
        <v>26</v>
      </c>
      <c r="D83" s="10">
        <v>15</v>
      </c>
      <c r="E83" s="10">
        <v>5177000</v>
      </c>
      <c r="F83" s="10">
        <v>1520000</v>
      </c>
      <c r="G83" s="10">
        <v>1579000</v>
      </c>
      <c r="H83" s="10">
        <v>1970000</v>
      </c>
    </row>
    <row r="84" spans="1:8" x14ac:dyDescent="0.25">
      <c r="A84" s="5" t="s">
        <v>215</v>
      </c>
      <c r="B84" s="10">
        <v>2001</v>
      </c>
      <c r="C84" s="10">
        <v>50</v>
      </c>
      <c r="D84" s="10">
        <v>24</v>
      </c>
      <c r="E84" s="10">
        <v>12759000</v>
      </c>
      <c r="F84" s="10">
        <v>9937000</v>
      </c>
      <c r="G84" s="10">
        <v>10787000</v>
      </c>
      <c r="H84" s="10">
        <v>11246000</v>
      </c>
    </row>
    <row r="85" spans="1:8" x14ac:dyDescent="0.25">
      <c r="A85" s="5" t="s">
        <v>319</v>
      </c>
      <c r="B85" s="10">
        <v>2001</v>
      </c>
      <c r="C85" s="10">
        <v>85</v>
      </c>
      <c r="D85" s="10">
        <v>8</v>
      </c>
      <c r="E85" s="10">
        <v>14117000</v>
      </c>
      <c r="F85" s="10">
        <v>7387000</v>
      </c>
      <c r="G85" s="10">
        <v>8210000</v>
      </c>
      <c r="H85" s="10">
        <v>10054000</v>
      </c>
    </row>
    <row r="86" spans="1:8" x14ac:dyDescent="0.25">
      <c r="A86" s="5" t="s">
        <v>315</v>
      </c>
      <c r="B86" s="10">
        <v>2001</v>
      </c>
      <c r="C86" s="10">
        <v>11</v>
      </c>
      <c r="D86" s="10">
        <v>5</v>
      </c>
      <c r="E86" s="10">
        <v>2943000</v>
      </c>
      <c r="F86" s="10">
        <v>2454000</v>
      </c>
      <c r="G86" s="10">
        <v>2083000</v>
      </c>
      <c r="H86" s="10">
        <v>2280000</v>
      </c>
    </row>
    <row r="87" spans="1:8" x14ac:dyDescent="0.25">
      <c r="A87" s="5" t="s">
        <v>219</v>
      </c>
      <c r="B87" s="10">
        <v>2001</v>
      </c>
      <c r="C87" s="10">
        <v>317</v>
      </c>
      <c r="D87" s="10">
        <v>111</v>
      </c>
      <c r="E87" s="10">
        <v>83422000</v>
      </c>
      <c r="F87" s="10">
        <v>47546000</v>
      </c>
      <c r="G87" s="10">
        <v>49283000</v>
      </c>
      <c r="H87" s="10">
        <v>54582000</v>
      </c>
    </row>
    <row r="88" spans="1:8" x14ac:dyDescent="0.25">
      <c r="A88" s="5" t="s">
        <v>320</v>
      </c>
      <c r="B88" s="10">
        <v>2002</v>
      </c>
      <c r="C88" s="10">
        <v>152</v>
      </c>
      <c r="D88" s="10">
        <v>39</v>
      </c>
      <c r="E88" s="10">
        <v>49760000</v>
      </c>
      <c r="F88" s="10">
        <v>23295000</v>
      </c>
      <c r="G88" s="10">
        <v>23010000</v>
      </c>
      <c r="H88" s="10">
        <v>25965000</v>
      </c>
    </row>
    <row r="89" spans="1:8" x14ac:dyDescent="0.25">
      <c r="A89" s="5" t="s">
        <v>317</v>
      </c>
      <c r="B89" s="10">
        <v>2002</v>
      </c>
      <c r="C89" s="10">
        <v>4</v>
      </c>
      <c r="D89" s="10">
        <v>6</v>
      </c>
      <c r="E89" s="10">
        <v>700000</v>
      </c>
      <c r="F89" s="10">
        <v>681000</v>
      </c>
      <c r="G89" s="10">
        <v>935000</v>
      </c>
      <c r="H89" s="10">
        <v>1140000</v>
      </c>
    </row>
    <row r="90" spans="1:8" x14ac:dyDescent="0.25">
      <c r="A90" s="5" t="s">
        <v>318</v>
      </c>
      <c r="B90" s="10">
        <v>2002</v>
      </c>
      <c r="C90" s="10">
        <v>19</v>
      </c>
      <c r="D90" s="10">
        <v>13</v>
      </c>
      <c r="E90" s="10">
        <v>3938000</v>
      </c>
      <c r="F90" s="10">
        <v>1449000</v>
      </c>
      <c r="G90" s="10">
        <v>2110000</v>
      </c>
      <c r="H90" s="10">
        <v>2480000</v>
      </c>
    </row>
    <row r="91" spans="1:8" x14ac:dyDescent="0.25">
      <c r="A91" s="5" t="s">
        <v>215</v>
      </c>
      <c r="B91" s="10">
        <v>2002</v>
      </c>
      <c r="C91" s="10">
        <v>59</v>
      </c>
      <c r="D91" s="10">
        <v>13</v>
      </c>
      <c r="E91" s="10">
        <v>13809000</v>
      </c>
      <c r="F91" s="10">
        <v>9155000</v>
      </c>
      <c r="G91" s="10">
        <v>8441000</v>
      </c>
      <c r="H91" s="10">
        <v>9380000</v>
      </c>
    </row>
    <row r="92" spans="1:8" x14ac:dyDescent="0.25">
      <c r="A92" s="5" t="s">
        <v>319</v>
      </c>
      <c r="B92" s="10">
        <v>2002</v>
      </c>
      <c r="C92" s="10">
        <v>68</v>
      </c>
      <c r="D92" s="10">
        <v>15</v>
      </c>
      <c r="E92" s="10">
        <v>14612000</v>
      </c>
      <c r="F92" s="10">
        <v>9906000</v>
      </c>
      <c r="G92" s="10">
        <v>7423000</v>
      </c>
      <c r="H92" s="10">
        <v>7134000</v>
      </c>
    </row>
    <row r="93" spans="1:8" x14ac:dyDescent="0.25">
      <c r="A93" s="5" t="s">
        <v>315</v>
      </c>
      <c r="B93" s="10">
        <v>2002</v>
      </c>
      <c r="C93" s="10">
        <v>10</v>
      </c>
      <c r="D93" s="10">
        <v>7</v>
      </c>
      <c r="E93" s="10">
        <v>3881000</v>
      </c>
      <c r="F93" s="10">
        <v>2675000</v>
      </c>
      <c r="G93" s="10">
        <v>2313000</v>
      </c>
      <c r="H93" s="10">
        <v>2665000</v>
      </c>
    </row>
    <row r="94" spans="1:8" x14ac:dyDescent="0.25">
      <c r="A94" s="5" t="s">
        <v>219</v>
      </c>
      <c r="B94" s="10">
        <v>2002</v>
      </c>
      <c r="C94" s="10">
        <v>312</v>
      </c>
      <c r="D94" s="10">
        <v>93</v>
      </c>
      <c r="E94" s="10">
        <v>86700000</v>
      </c>
      <c r="F94" s="10">
        <v>47161000</v>
      </c>
      <c r="G94" s="10">
        <v>44232000</v>
      </c>
      <c r="H94" s="10">
        <v>48764000</v>
      </c>
    </row>
    <row r="95" spans="1:8" x14ac:dyDescent="0.25">
      <c r="A95" s="5" t="s">
        <v>320</v>
      </c>
      <c r="B95" s="10">
        <v>2003</v>
      </c>
      <c r="C95" s="10">
        <v>136</v>
      </c>
      <c r="D95" s="10">
        <v>30</v>
      </c>
      <c r="E95" s="10">
        <v>48363000</v>
      </c>
      <c r="F95" s="10">
        <v>23448000</v>
      </c>
      <c r="G95" s="10">
        <v>19834000</v>
      </c>
      <c r="H95" s="10">
        <v>21983000</v>
      </c>
    </row>
    <row r="96" spans="1:8" x14ac:dyDescent="0.25">
      <c r="A96" s="5" t="s">
        <v>317</v>
      </c>
      <c r="B96" s="10">
        <v>2003</v>
      </c>
      <c r="C96" s="10">
        <v>7</v>
      </c>
      <c r="D96" s="10">
        <v>7</v>
      </c>
      <c r="E96" s="10">
        <v>200000</v>
      </c>
      <c r="F96" s="10">
        <v>682000</v>
      </c>
      <c r="G96" s="10">
        <v>694000</v>
      </c>
      <c r="H96" s="10">
        <v>844000</v>
      </c>
    </row>
    <row r="97" spans="1:8" x14ac:dyDescent="0.25">
      <c r="A97" s="5" t="s">
        <v>318</v>
      </c>
      <c r="B97" s="10">
        <v>2003</v>
      </c>
      <c r="C97" s="10">
        <v>16</v>
      </c>
      <c r="D97" s="10">
        <v>13</v>
      </c>
      <c r="E97" s="10">
        <v>2520000</v>
      </c>
      <c r="F97" s="10">
        <v>1468000</v>
      </c>
      <c r="G97" s="10">
        <v>2330000</v>
      </c>
      <c r="H97" s="10">
        <v>2400000</v>
      </c>
    </row>
    <row r="98" spans="1:8" x14ac:dyDescent="0.25">
      <c r="A98" s="5" t="s">
        <v>215</v>
      </c>
      <c r="B98" s="10">
        <v>2003</v>
      </c>
      <c r="C98" s="10">
        <v>58</v>
      </c>
      <c r="D98" s="10">
        <v>19</v>
      </c>
      <c r="E98" s="10">
        <v>13370000</v>
      </c>
      <c r="F98" s="10">
        <v>9548000</v>
      </c>
      <c r="G98" s="10">
        <v>9174000</v>
      </c>
      <c r="H98" s="10">
        <v>10160000</v>
      </c>
    </row>
    <row r="99" spans="1:8" x14ac:dyDescent="0.25">
      <c r="A99" s="5" t="s">
        <v>319</v>
      </c>
      <c r="B99" s="10">
        <v>2003</v>
      </c>
      <c r="C99" s="10">
        <v>64</v>
      </c>
      <c r="D99" s="10">
        <v>8</v>
      </c>
      <c r="E99" s="10">
        <v>13315000</v>
      </c>
      <c r="F99" s="10">
        <v>7092000</v>
      </c>
      <c r="G99" s="10">
        <v>6071000</v>
      </c>
      <c r="H99" s="10">
        <v>8444000</v>
      </c>
    </row>
    <row r="100" spans="1:8" x14ac:dyDescent="0.25">
      <c r="A100" s="5" t="s">
        <v>315</v>
      </c>
      <c r="B100" s="10">
        <v>2003</v>
      </c>
      <c r="C100" s="10">
        <v>10</v>
      </c>
      <c r="D100" s="10">
        <v>5</v>
      </c>
      <c r="E100" s="10">
        <v>2958000</v>
      </c>
      <c r="F100" s="10">
        <v>2176000</v>
      </c>
      <c r="G100" s="10">
        <v>1928000</v>
      </c>
      <c r="H100" s="10">
        <v>2210000</v>
      </c>
    </row>
    <row r="101" spans="1:8" x14ac:dyDescent="0.25">
      <c r="A101" s="5" t="s">
        <v>219</v>
      </c>
      <c r="B101" s="10">
        <v>2003</v>
      </c>
      <c r="C101" s="10">
        <v>291</v>
      </c>
      <c r="D101" s="10">
        <v>82</v>
      </c>
      <c r="E101" s="10">
        <v>80726000</v>
      </c>
      <c r="F101" s="10">
        <v>44414000</v>
      </c>
      <c r="G101" s="10">
        <v>40031000</v>
      </c>
      <c r="H101" s="10">
        <v>46041000</v>
      </c>
    </row>
    <row r="102" spans="1:8" x14ac:dyDescent="0.25">
      <c r="A102" s="5" t="s">
        <v>320</v>
      </c>
      <c r="B102" s="10">
        <v>2004</v>
      </c>
      <c r="C102" s="10">
        <v>123</v>
      </c>
      <c r="D102" s="10">
        <v>23</v>
      </c>
      <c r="E102" s="10">
        <v>38217000</v>
      </c>
      <c r="F102" s="10">
        <v>19737000</v>
      </c>
      <c r="G102" s="10">
        <v>18917000</v>
      </c>
      <c r="H102" s="10">
        <v>22270000</v>
      </c>
    </row>
    <row r="103" spans="1:8" x14ac:dyDescent="0.25">
      <c r="A103" s="5" t="s">
        <v>317</v>
      </c>
      <c r="B103" s="10">
        <v>2004</v>
      </c>
      <c r="C103" s="10">
        <v>5</v>
      </c>
      <c r="D103" s="10">
        <v>7</v>
      </c>
      <c r="E103" s="10">
        <v>210000</v>
      </c>
      <c r="F103" s="10">
        <v>754000</v>
      </c>
      <c r="G103" s="10">
        <v>412000</v>
      </c>
      <c r="H103" s="10">
        <v>410000</v>
      </c>
    </row>
    <row r="104" spans="1:8" x14ac:dyDescent="0.25">
      <c r="A104" s="5" t="s">
        <v>318</v>
      </c>
      <c r="B104" s="10">
        <v>2004</v>
      </c>
      <c r="C104" s="10">
        <v>14</v>
      </c>
      <c r="D104" s="10">
        <v>10</v>
      </c>
      <c r="E104" s="10">
        <v>2475000</v>
      </c>
      <c r="F104" s="10">
        <v>2087000</v>
      </c>
      <c r="G104" s="10">
        <v>1572000</v>
      </c>
      <c r="H104" s="10">
        <v>1880000</v>
      </c>
    </row>
    <row r="105" spans="1:8" x14ac:dyDescent="0.25">
      <c r="A105" s="5" t="s">
        <v>215</v>
      </c>
      <c r="B105" s="10">
        <v>2004</v>
      </c>
      <c r="C105" s="10">
        <v>52</v>
      </c>
      <c r="D105" s="10">
        <v>6</v>
      </c>
      <c r="E105" s="10">
        <v>13819000</v>
      </c>
      <c r="F105" s="10">
        <v>9572000</v>
      </c>
      <c r="G105" s="10">
        <v>8898000</v>
      </c>
      <c r="H105" s="10">
        <v>9551000</v>
      </c>
    </row>
    <row r="106" spans="1:8" x14ac:dyDescent="0.25">
      <c r="A106" s="5" t="s">
        <v>319</v>
      </c>
      <c r="B106" s="10">
        <v>2004</v>
      </c>
      <c r="C106" s="10">
        <v>53</v>
      </c>
      <c r="D106" s="10">
        <v>8</v>
      </c>
      <c r="E106" s="10">
        <v>12909000</v>
      </c>
      <c r="F106" s="10">
        <v>6141000</v>
      </c>
      <c r="G106" s="10">
        <v>4601000</v>
      </c>
      <c r="H106" s="10">
        <v>6272000</v>
      </c>
    </row>
    <row r="107" spans="1:8" x14ac:dyDescent="0.25">
      <c r="A107" s="5" t="s">
        <v>315</v>
      </c>
      <c r="B107" s="10">
        <v>2004</v>
      </c>
      <c r="C107" s="10">
        <v>12</v>
      </c>
      <c r="D107" s="10">
        <v>6</v>
      </c>
      <c r="E107" s="10">
        <v>2949000</v>
      </c>
      <c r="F107" s="10">
        <v>1708000</v>
      </c>
      <c r="G107" s="10">
        <v>1802000</v>
      </c>
      <c r="H107" s="10">
        <v>2145000</v>
      </c>
    </row>
    <row r="108" spans="1:8" x14ac:dyDescent="0.25">
      <c r="A108" s="5" t="s">
        <v>219</v>
      </c>
      <c r="B108" s="10">
        <v>2004</v>
      </c>
      <c r="C108" s="10">
        <v>259</v>
      </c>
      <c r="D108" s="10">
        <v>60</v>
      </c>
      <c r="E108" s="10">
        <v>70579000</v>
      </c>
      <c r="F108" s="10">
        <v>39999000</v>
      </c>
      <c r="G108" s="10">
        <v>36202000</v>
      </c>
      <c r="H108" s="10">
        <v>42528000</v>
      </c>
    </row>
    <row r="109" spans="1:8" x14ac:dyDescent="0.25">
      <c r="A109" s="5" t="s">
        <v>320</v>
      </c>
      <c r="B109" s="10">
        <v>2005</v>
      </c>
      <c r="C109" s="10">
        <v>103</v>
      </c>
      <c r="D109" s="10">
        <v>31</v>
      </c>
      <c r="E109" s="10">
        <v>33726000</v>
      </c>
      <c r="F109" s="10">
        <v>18783000</v>
      </c>
      <c r="G109" s="10">
        <v>16939000</v>
      </c>
      <c r="H109" s="10">
        <v>20920000</v>
      </c>
    </row>
    <row r="110" spans="1:8" x14ac:dyDescent="0.25">
      <c r="A110" s="5" t="s">
        <v>317</v>
      </c>
      <c r="B110" s="10">
        <v>2005</v>
      </c>
      <c r="C110" s="10">
        <v>2</v>
      </c>
      <c r="D110" s="10">
        <v>6</v>
      </c>
      <c r="E110" s="10">
        <v>100000</v>
      </c>
      <c r="F110" s="10">
        <v>185000</v>
      </c>
      <c r="G110" s="10">
        <v>90000</v>
      </c>
      <c r="H110" s="10">
        <v>100000</v>
      </c>
    </row>
    <row r="111" spans="1:8" x14ac:dyDescent="0.25">
      <c r="A111" s="5" t="s">
        <v>318</v>
      </c>
      <c r="B111" s="10">
        <v>2005</v>
      </c>
      <c r="C111" s="10">
        <v>14</v>
      </c>
      <c r="D111" s="10">
        <v>6</v>
      </c>
      <c r="E111" s="10">
        <v>1644000</v>
      </c>
      <c r="F111" s="10">
        <v>1528000</v>
      </c>
      <c r="G111" s="10">
        <v>710000</v>
      </c>
      <c r="H111" s="10">
        <v>810000</v>
      </c>
    </row>
    <row r="112" spans="1:8" x14ac:dyDescent="0.25">
      <c r="A112" s="5" t="s">
        <v>215</v>
      </c>
      <c r="B112" s="10">
        <v>2005</v>
      </c>
      <c r="C112" s="10">
        <v>36</v>
      </c>
      <c r="D112" s="10">
        <v>19</v>
      </c>
      <c r="E112" s="10">
        <v>19488000</v>
      </c>
      <c r="F112" s="10">
        <v>9491000</v>
      </c>
      <c r="G112" s="10">
        <v>8315000</v>
      </c>
      <c r="H112" s="10">
        <v>9680000</v>
      </c>
    </row>
    <row r="113" spans="1:8" x14ac:dyDescent="0.25">
      <c r="A113" s="5" t="s">
        <v>319</v>
      </c>
      <c r="B113" s="10">
        <v>2005</v>
      </c>
      <c r="C113" s="10">
        <v>34</v>
      </c>
      <c r="D113" s="10">
        <v>7</v>
      </c>
      <c r="E113" s="10">
        <v>16615000</v>
      </c>
      <c r="F113" s="10">
        <v>4934000</v>
      </c>
      <c r="G113" s="10">
        <v>5119000</v>
      </c>
      <c r="H113" s="10">
        <v>6220000</v>
      </c>
    </row>
    <row r="114" spans="1:8" x14ac:dyDescent="0.25">
      <c r="A114" s="5" t="s">
        <v>315</v>
      </c>
      <c r="B114" s="10">
        <v>2005</v>
      </c>
      <c r="C114" s="10">
        <v>11</v>
      </c>
      <c r="D114" s="10">
        <v>5</v>
      </c>
      <c r="E114" s="10">
        <v>4120000</v>
      </c>
      <c r="F114" s="10">
        <v>1405000</v>
      </c>
      <c r="G114" s="10">
        <v>2041000</v>
      </c>
      <c r="H114" s="10">
        <v>2650000</v>
      </c>
    </row>
    <row r="115" spans="1:8" x14ac:dyDescent="0.25">
      <c r="A115" s="5" t="s">
        <v>219</v>
      </c>
      <c r="B115" s="10">
        <v>2005</v>
      </c>
      <c r="C115" s="10">
        <v>200</v>
      </c>
      <c r="D115" s="10">
        <v>74</v>
      </c>
      <c r="E115" s="10">
        <v>75693000</v>
      </c>
      <c r="F115" s="10">
        <v>36326000</v>
      </c>
      <c r="G115" s="10">
        <v>33214000</v>
      </c>
      <c r="H115" s="10">
        <v>40380000</v>
      </c>
    </row>
    <row r="116" spans="1:8" x14ac:dyDescent="0.25">
      <c r="A116" s="5" t="s">
        <v>320</v>
      </c>
      <c r="B116" s="10">
        <v>2006</v>
      </c>
      <c r="C116" s="10">
        <v>96</v>
      </c>
      <c r="D116" s="10">
        <v>33</v>
      </c>
      <c r="E116" s="10">
        <v>32020000</v>
      </c>
      <c r="F116" s="10">
        <v>21825000</v>
      </c>
      <c r="G116" s="10">
        <v>23502000</v>
      </c>
      <c r="H116" s="10">
        <v>25144000</v>
      </c>
    </row>
    <row r="117" spans="1:8" x14ac:dyDescent="0.25">
      <c r="A117" s="5" t="s">
        <v>317</v>
      </c>
      <c r="B117" s="10">
        <v>2006</v>
      </c>
      <c r="C117" s="10">
        <v>1</v>
      </c>
      <c r="D117" s="10">
        <v>1</v>
      </c>
      <c r="E117" s="10">
        <v>110000</v>
      </c>
      <c r="F117" s="10">
        <v>95000</v>
      </c>
      <c r="G117" s="10">
        <v>161000</v>
      </c>
      <c r="H117" s="10">
        <v>202000</v>
      </c>
    </row>
    <row r="118" spans="1:8" x14ac:dyDescent="0.25">
      <c r="A118" s="5" t="s">
        <v>318</v>
      </c>
      <c r="B118" s="10">
        <v>2006</v>
      </c>
      <c r="C118" s="10">
        <v>14</v>
      </c>
      <c r="D118" s="10">
        <v>7</v>
      </c>
      <c r="E118" s="10">
        <v>140000</v>
      </c>
      <c r="F118" s="10">
        <v>647000</v>
      </c>
      <c r="G118" s="10">
        <v>1080000</v>
      </c>
      <c r="H118" s="10">
        <v>1900000</v>
      </c>
    </row>
    <row r="119" spans="1:8" x14ac:dyDescent="0.25">
      <c r="A119" s="5" t="s">
        <v>215</v>
      </c>
      <c r="B119" s="10">
        <v>2006</v>
      </c>
      <c r="C119" s="10">
        <v>53</v>
      </c>
      <c r="D119" s="10">
        <v>8</v>
      </c>
      <c r="E119" s="10">
        <v>14623000</v>
      </c>
      <c r="F119" s="10">
        <v>10043000</v>
      </c>
      <c r="G119" s="10">
        <v>8120000</v>
      </c>
      <c r="H119" s="10">
        <v>8796000</v>
      </c>
    </row>
    <row r="120" spans="1:8" x14ac:dyDescent="0.25">
      <c r="A120" s="5" t="s">
        <v>319</v>
      </c>
      <c r="B120" s="10">
        <v>2006</v>
      </c>
      <c r="C120" s="10">
        <v>33</v>
      </c>
      <c r="D120" s="10">
        <v>8</v>
      </c>
      <c r="E120" s="10">
        <v>15384000</v>
      </c>
      <c r="F120" s="10">
        <v>6629000</v>
      </c>
      <c r="G120" s="10">
        <v>6366000</v>
      </c>
      <c r="H120" s="10">
        <v>7722000</v>
      </c>
    </row>
    <row r="121" spans="1:8" x14ac:dyDescent="0.25">
      <c r="A121" s="5" t="s">
        <v>315</v>
      </c>
      <c r="B121" s="10">
        <v>2006</v>
      </c>
      <c r="C121" s="10">
        <v>12</v>
      </c>
      <c r="D121" s="10">
        <v>5</v>
      </c>
      <c r="E121" s="10">
        <v>1774000</v>
      </c>
      <c r="F121" s="10">
        <v>1588000</v>
      </c>
      <c r="G121" s="10">
        <v>1947000</v>
      </c>
      <c r="H121" s="10">
        <v>1965000</v>
      </c>
    </row>
    <row r="122" spans="1:8" x14ac:dyDescent="0.25">
      <c r="A122" s="5" t="s">
        <v>219</v>
      </c>
      <c r="B122" s="10">
        <v>2006</v>
      </c>
      <c r="C122" s="10">
        <v>209</v>
      </c>
      <c r="D122" s="10">
        <v>62</v>
      </c>
      <c r="E122" s="10">
        <v>64051000</v>
      </c>
      <c r="F122" s="10">
        <v>40827000</v>
      </c>
      <c r="G122" s="10">
        <v>41176000</v>
      </c>
      <c r="H122" s="10">
        <v>45729000</v>
      </c>
    </row>
    <row r="123" spans="1:8" x14ac:dyDescent="0.25">
      <c r="A123" s="5" t="s">
        <v>320</v>
      </c>
      <c r="B123" s="10">
        <v>2007</v>
      </c>
      <c r="C123" s="10">
        <v>110</v>
      </c>
      <c r="D123" s="10">
        <v>43</v>
      </c>
      <c r="E123" s="10">
        <v>38981000</v>
      </c>
      <c r="F123" s="10">
        <v>20155000</v>
      </c>
      <c r="G123" s="10">
        <v>17626000</v>
      </c>
      <c r="H123" s="10">
        <v>23072000</v>
      </c>
    </row>
    <row r="124" spans="1:8" x14ac:dyDescent="0.25">
      <c r="A124" s="5" t="s">
        <v>317</v>
      </c>
      <c r="B124" s="10">
        <v>2007</v>
      </c>
      <c r="C124" s="10">
        <v>2</v>
      </c>
      <c r="D124" s="10">
        <v>0</v>
      </c>
      <c r="E124" s="10">
        <v>150000</v>
      </c>
      <c r="F124" s="10">
        <v>156000</v>
      </c>
      <c r="G124" s="10">
        <v>196000</v>
      </c>
      <c r="H124" s="10">
        <v>100000</v>
      </c>
    </row>
    <row r="125" spans="1:8" x14ac:dyDescent="0.25">
      <c r="A125" s="5" t="s">
        <v>318</v>
      </c>
      <c r="B125" s="10">
        <v>2007</v>
      </c>
      <c r="C125" s="10">
        <v>9</v>
      </c>
      <c r="D125" s="10">
        <v>6</v>
      </c>
      <c r="E125" s="10">
        <v>1921000</v>
      </c>
      <c r="F125" s="10">
        <v>1294000</v>
      </c>
      <c r="G125" s="10">
        <v>1305000</v>
      </c>
      <c r="H125" s="10">
        <v>1660000</v>
      </c>
    </row>
    <row r="126" spans="1:8" x14ac:dyDescent="0.25">
      <c r="A126" s="5" t="s">
        <v>215</v>
      </c>
      <c r="B126" s="10">
        <v>2007</v>
      </c>
      <c r="C126" s="10">
        <v>43</v>
      </c>
      <c r="D126" s="10">
        <v>5</v>
      </c>
      <c r="E126" s="10">
        <v>18227000</v>
      </c>
      <c r="F126" s="10">
        <v>9448000</v>
      </c>
      <c r="G126" s="10">
        <v>9549000</v>
      </c>
      <c r="H126" s="10">
        <v>9910000</v>
      </c>
    </row>
    <row r="127" spans="1:8" x14ac:dyDescent="0.25">
      <c r="A127" s="5" t="s">
        <v>319</v>
      </c>
      <c r="B127" s="10">
        <v>2007</v>
      </c>
      <c r="C127" s="10">
        <v>39</v>
      </c>
      <c r="D127" s="10">
        <v>6</v>
      </c>
      <c r="E127" s="10">
        <v>12917000</v>
      </c>
      <c r="F127" s="10">
        <v>6023000</v>
      </c>
      <c r="G127" s="10">
        <v>4635000</v>
      </c>
      <c r="H127" s="10">
        <v>7140000</v>
      </c>
    </row>
    <row r="128" spans="1:8" x14ac:dyDescent="0.25">
      <c r="A128" s="5" t="s">
        <v>315</v>
      </c>
      <c r="B128" s="10">
        <v>2007</v>
      </c>
      <c r="C128" s="10">
        <v>14</v>
      </c>
      <c r="D128" s="10">
        <v>2</v>
      </c>
      <c r="E128" s="10">
        <v>3107000</v>
      </c>
      <c r="F128" s="10">
        <v>1049000</v>
      </c>
      <c r="G128" s="10">
        <v>1620000</v>
      </c>
      <c r="H128" s="10">
        <v>1848000</v>
      </c>
    </row>
    <row r="129" spans="1:8" x14ac:dyDescent="0.25">
      <c r="A129" s="5" t="s">
        <v>219</v>
      </c>
      <c r="B129" s="10">
        <v>2007</v>
      </c>
      <c r="C129" s="10">
        <v>217</v>
      </c>
      <c r="D129" s="10">
        <v>62</v>
      </c>
      <c r="E129" s="10">
        <v>75303000</v>
      </c>
      <c r="F129" s="10">
        <v>38125000</v>
      </c>
      <c r="G129" s="10">
        <v>34931000</v>
      </c>
      <c r="H129" s="10">
        <v>43730000</v>
      </c>
    </row>
    <row r="130" spans="1:8" x14ac:dyDescent="0.25">
      <c r="A130" s="5" t="s">
        <v>320</v>
      </c>
      <c r="B130" s="10">
        <v>2008</v>
      </c>
      <c r="C130" s="10">
        <v>109</v>
      </c>
      <c r="D130" s="10">
        <v>24</v>
      </c>
      <c r="E130" s="10">
        <v>24847000</v>
      </c>
      <c r="F130" s="10">
        <v>18416000</v>
      </c>
      <c r="G130" s="10">
        <v>16377000</v>
      </c>
      <c r="H130" s="10">
        <v>15276000</v>
      </c>
    </row>
    <row r="131" spans="1:8" x14ac:dyDescent="0.25">
      <c r="A131" s="5" t="s">
        <v>317</v>
      </c>
      <c r="B131" s="10">
        <v>2008</v>
      </c>
      <c r="C131" s="10">
        <v>2</v>
      </c>
      <c r="D131" s="10">
        <v>0</v>
      </c>
      <c r="E131" s="10">
        <v>0</v>
      </c>
      <c r="F131" s="10">
        <v>190000</v>
      </c>
      <c r="G131" s="10">
        <v>120000</v>
      </c>
      <c r="H131" s="10">
        <v>120000</v>
      </c>
    </row>
    <row r="132" spans="1:8" x14ac:dyDescent="0.25">
      <c r="A132" s="5" t="s">
        <v>318</v>
      </c>
      <c r="B132" s="10">
        <v>2008</v>
      </c>
      <c r="C132" s="10">
        <v>9</v>
      </c>
      <c r="D132" s="10">
        <v>11</v>
      </c>
      <c r="E132" s="10">
        <v>1660000</v>
      </c>
      <c r="F132" s="10">
        <v>1305000</v>
      </c>
      <c r="G132" s="10">
        <v>1390000</v>
      </c>
      <c r="H132" s="10">
        <v>1690000</v>
      </c>
    </row>
    <row r="133" spans="1:8" x14ac:dyDescent="0.25">
      <c r="A133" s="5" t="s">
        <v>215</v>
      </c>
      <c r="B133" s="10">
        <v>2008</v>
      </c>
      <c r="C133" s="10">
        <v>36</v>
      </c>
      <c r="D133" s="10">
        <v>8</v>
      </c>
      <c r="E133" s="10">
        <v>18695000</v>
      </c>
      <c r="F133" s="10">
        <v>10510000</v>
      </c>
      <c r="G133" s="10">
        <v>8828000</v>
      </c>
      <c r="H133" s="10">
        <v>9567000</v>
      </c>
    </row>
    <row r="134" spans="1:8" x14ac:dyDescent="0.25">
      <c r="A134" s="5" t="s">
        <v>319</v>
      </c>
      <c r="B134" s="10">
        <v>2008</v>
      </c>
      <c r="C134" s="10">
        <v>38</v>
      </c>
      <c r="D134" s="10">
        <v>2</v>
      </c>
      <c r="E134" s="10">
        <v>12251000</v>
      </c>
      <c r="F134" s="10">
        <v>4677000</v>
      </c>
      <c r="G134" s="10">
        <v>4405000</v>
      </c>
      <c r="H134" s="10">
        <v>6040000</v>
      </c>
    </row>
    <row r="135" spans="1:8" x14ac:dyDescent="0.25">
      <c r="A135" s="5" t="s">
        <v>315</v>
      </c>
      <c r="B135" s="10">
        <v>2008</v>
      </c>
      <c r="C135" s="10">
        <v>15</v>
      </c>
      <c r="D135" s="10">
        <v>9</v>
      </c>
      <c r="E135" s="10">
        <v>3219000</v>
      </c>
      <c r="F135" s="10">
        <v>1352000</v>
      </c>
      <c r="G135" s="10">
        <v>1524000</v>
      </c>
      <c r="H135" s="10">
        <v>2883000</v>
      </c>
    </row>
    <row r="136" spans="1:8" x14ac:dyDescent="0.25">
      <c r="A136" s="5" t="s">
        <v>219</v>
      </c>
      <c r="B136" s="10">
        <v>2008</v>
      </c>
      <c r="C136" s="10">
        <v>209</v>
      </c>
      <c r="D136" s="10">
        <v>54</v>
      </c>
      <c r="E136" s="10">
        <v>60672000</v>
      </c>
      <c r="F136" s="10">
        <v>36450000</v>
      </c>
      <c r="G136" s="10">
        <v>32644000</v>
      </c>
      <c r="H136" s="10">
        <v>35576000</v>
      </c>
    </row>
    <row r="137" spans="1:8" x14ac:dyDescent="0.25">
      <c r="A137" s="5" t="s">
        <v>320</v>
      </c>
      <c r="B137" s="10">
        <v>2009</v>
      </c>
      <c r="C137" s="10">
        <v>111</v>
      </c>
      <c r="D137" s="10">
        <v>19</v>
      </c>
      <c r="E137" s="10">
        <v>30735000</v>
      </c>
      <c r="F137" s="10">
        <v>18857000</v>
      </c>
      <c r="G137" s="10">
        <v>15312000</v>
      </c>
      <c r="H137" s="10">
        <v>22181000</v>
      </c>
    </row>
    <row r="138" spans="1:8" x14ac:dyDescent="0.25">
      <c r="A138" s="5" t="s">
        <v>317</v>
      </c>
      <c r="B138" s="10">
        <v>2009</v>
      </c>
      <c r="C138" s="10">
        <v>0</v>
      </c>
      <c r="D138" s="10">
        <v>0</v>
      </c>
      <c r="E138" s="10">
        <v>0</v>
      </c>
      <c r="F138" s="10">
        <v>100000</v>
      </c>
      <c r="G138" s="10">
        <v>120000</v>
      </c>
      <c r="H138" s="10">
        <v>120000</v>
      </c>
    </row>
    <row r="139" spans="1:8" x14ac:dyDescent="0.25">
      <c r="A139" s="5" t="s">
        <v>318</v>
      </c>
      <c r="B139" s="10">
        <v>2009</v>
      </c>
      <c r="C139" s="10">
        <v>10</v>
      </c>
      <c r="D139" s="10">
        <v>6</v>
      </c>
      <c r="E139" s="10">
        <v>1600000</v>
      </c>
      <c r="F139" s="10">
        <v>1407000</v>
      </c>
      <c r="G139" s="10">
        <v>943000</v>
      </c>
      <c r="H139" s="10">
        <v>1811000</v>
      </c>
    </row>
    <row r="140" spans="1:8" x14ac:dyDescent="0.25">
      <c r="A140" s="5" t="s">
        <v>215</v>
      </c>
      <c r="B140" s="10">
        <v>2009</v>
      </c>
      <c r="C140" s="10">
        <v>47</v>
      </c>
      <c r="D140" s="10">
        <v>13</v>
      </c>
      <c r="E140" s="10">
        <v>17138000</v>
      </c>
      <c r="F140" s="10">
        <v>8996000</v>
      </c>
      <c r="G140" s="10">
        <v>5625000</v>
      </c>
      <c r="H140" s="10">
        <v>9210000</v>
      </c>
    </row>
    <row r="141" spans="1:8" x14ac:dyDescent="0.25">
      <c r="A141" s="5" t="s">
        <v>319</v>
      </c>
      <c r="B141" s="10">
        <v>2009</v>
      </c>
      <c r="C141" s="10">
        <v>33</v>
      </c>
      <c r="D141" s="10">
        <v>2</v>
      </c>
      <c r="E141" s="10">
        <v>13124000</v>
      </c>
      <c r="F141" s="10">
        <v>5691000</v>
      </c>
      <c r="G141" s="10">
        <v>4235000</v>
      </c>
      <c r="H141" s="10">
        <v>5965000</v>
      </c>
    </row>
    <row r="142" spans="1:8" x14ac:dyDescent="0.25">
      <c r="A142" s="5" t="s">
        <v>315</v>
      </c>
      <c r="B142" s="10">
        <v>2009</v>
      </c>
      <c r="C142" s="10">
        <v>15</v>
      </c>
      <c r="D142" s="10">
        <v>14</v>
      </c>
      <c r="E142" s="10">
        <v>4974000</v>
      </c>
      <c r="F142" s="10">
        <v>1817000</v>
      </c>
      <c r="G142" s="10">
        <v>2447000</v>
      </c>
      <c r="H142" s="10">
        <v>2292000</v>
      </c>
    </row>
    <row r="143" spans="1:8" x14ac:dyDescent="0.25">
      <c r="A143" s="5" t="s">
        <v>219</v>
      </c>
      <c r="B143" s="10">
        <v>2009</v>
      </c>
      <c r="C143" s="10">
        <v>216</v>
      </c>
      <c r="D143" s="10">
        <v>54</v>
      </c>
      <c r="E143" s="10">
        <v>67571000</v>
      </c>
      <c r="F143" s="10">
        <v>36868000</v>
      </c>
      <c r="G143" s="10">
        <v>28682000</v>
      </c>
      <c r="H143" s="10">
        <v>41579000</v>
      </c>
    </row>
    <row r="144" spans="1:8" x14ac:dyDescent="0.25">
      <c r="A144" s="5" t="s">
        <v>320</v>
      </c>
      <c r="B144" s="10">
        <v>2010</v>
      </c>
      <c r="C144" s="10">
        <v>123</v>
      </c>
      <c r="D144" s="10">
        <v>16</v>
      </c>
      <c r="E144" s="10">
        <v>34316000</v>
      </c>
      <c r="F144" s="10">
        <v>21927000</v>
      </c>
      <c r="G144" s="10">
        <v>20965000</v>
      </c>
      <c r="H144" s="10">
        <v>21944000</v>
      </c>
    </row>
    <row r="145" spans="1:8" x14ac:dyDescent="0.25">
      <c r="A145" s="5" t="s">
        <v>317</v>
      </c>
      <c r="B145" s="10">
        <v>2010</v>
      </c>
      <c r="C145" s="10">
        <v>2</v>
      </c>
      <c r="D145" s="10">
        <v>0</v>
      </c>
      <c r="E145" s="10">
        <v>0</v>
      </c>
      <c r="F145" s="10">
        <v>100000</v>
      </c>
      <c r="G145" s="10">
        <v>100000</v>
      </c>
      <c r="H145" s="10">
        <v>100000</v>
      </c>
    </row>
    <row r="146" spans="1:8" x14ac:dyDescent="0.25">
      <c r="A146" s="5" t="s">
        <v>318</v>
      </c>
      <c r="B146" s="10">
        <v>2010</v>
      </c>
      <c r="C146" s="10">
        <v>11</v>
      </c>
      <c r="D146" s="10">
        <v>14</v>
      </c>
      <c r="E146" s="10">
        <v>2010000</v>
      </c>
      <c r="F146" s="10">
        <v>1300000</v>
      </c>
      <c r="G146" s="10">
        <v>1243000</v>
      </c>
      <c r="H146" s="10">
        <v>1565000</v>
      </c>
    </row>
    <row r="147" spans="1:8" x14ac:dyDescent="0.25">
      <c r="A147" s="5" t="s">
        <v>215</v>
      </c>
      <c r="B147" s="10">
        <v>2010</v>
      </c>
      <c r="C147" s="10">
        <v>42</v>
      </c>
      <c r="D147" s="10">
        <v>14</v>
      </c>
      <c r="E147" s="10">
        <v>15395000</v>
      </c>
      <c r="F147" s="10">
        <v>7328000</v>
      </c>
      <c r="G147" s="10">
        <v>6060000</v>
      </c>
      <c r="H147" s="10">
        <v>9090000</v>
      </c>
    </row>
    <row r="148" spans="1:8" x14ac:dyDescent="0.25">
      <c r="A148" s="5" t="s">
        <v>319</v>
      </c>
      <c r="B148" s="10">
        <v>2010</v>
      </c>
      <c r="C148" s="10">
        <v>38</v>
      </c>
      <c r="D148" s="10">
        <v>2</v>
      </c>
      <c r="E148" s="10">
        <v>10580000</v>
      </c>
      <c r="F148" s="10">
        <v>4099000</v>
      </c>
      <c r="G148" s="10">
        <v>5071000</v>
      </c>
      <c r="H148" s="10">
        <v>5280000</v>
      </c>
    </row>
    <row r="149" spans="1:8" x14ac:dyDescent="0.25">
      <c r="A149" s="5" t="s">
        <v>315</v>
      </c>
      <c r="B149" s="10">
        <v>2010</v>
      </c>
      <c r="C149" s="10">
        <v>17</v>
      </c>
      <c r="D149" s="10">
        <v>10</v>
      </c>
      <c r="E149" s="10">
        <v>7320000</v>
      </c>
      <c r="F149" s="10">
        <v>2118000</v>
      </c>
      <c r="G149" s="10">
        <v>2506000</v>
      </c>
      <c r="H149" s="10">
        <v>2300000</v>
      </c>
    </row>
    <row r="150" spans="1:8" x14ac:dyDescent="0.25">
      <c r="A150" s="5" t="s">
        <v>219</v>
      </c>
      <c r="B150" s="10">
        <v>2010</v>
      </c>
      <c r="C150" s="10">
        <v>233</v>
      </c>
      <c r="D150" s="10">
        <v>56</v>
      </c>
      <c r="E150" s="10">
        <v>69621000</v>
      </c>
      <c r="F150" s="10">
        <v>36872000</v>
      </c>
      <c r="G150" s="10">
        <v>35945000</v>
      </c>
      <c r="H150" s="10">
        <v>40279000</v>
      </c>
    </row>
    <row r="151" spans="1:8" x14ac:dyDescent="0.25">
      <c r="A151" s="5" t="s">
        <v>320</v>
      </c>
      <c r="B151" s="10">
        <v>2011</v>
      </c>
      <c r="C151" s="10">
        <v>132</v>
      </c>
      <c r="D151" s="10">
        <v>31</v>
      </c>
      <c r="E151" s="10">
        <v>31950000</v>
      </c>
      <c r="F151" s="10">
        <v>23420000</v>
      </c>
      <c r="G151" s="10">
        <v>16665000</v>
      </c>
      <c r="H151" s="10">
        <v>23615000</v>
      </c>
    </row>
    <row r="152" spans="1:8" x14ac:dyDescent="0.25">
      <c r="A152" s="5" t="s">
        <v>317</v>
      </c>
      <c r="B152" s="10">
        <v>2011</v>
      </c>
      <c r="C152" s="10">
        <v>2</v>
      </c>
      <c r="D152" s="10">
        <v>0</v>
      </c>
      <c r="E152" s="10">
        <v>0</v>
      </c>
      <c r="F152" s="10">
        <v>118000</v>
      </c>
      <c r="G152" s="10">
        <v>120000</v>
      </c>
      <c r="H152" s="10">
        <v>120000</v>
      </c>
    </row>
    <row r="153" spans="1:8" x14ac:dyDescent="0.25">
      <c r="A153" s="5" t="s">
        <v>318</v>
      </c>
      <c r="B153" s="10">
        <v>2011</v>
      </c>
      <c r="C153" s="10">
        <v>12</v>
      </c>
      <c r="D153" s="10">
        <v>13</v>
      </c>
      <c r="E153" s="10">
        <v>1710000</v>
      </c>
      <c r="F153" s="10">
        <v>1706000</v>
      </c>
      <c r="G153" s="10">
        <v>1185000</v>
      </c>
      <c r="H153" s="10">
        <v>1560000</v>
      </c>
    </row>
    <row r="154" spans="1:8" x14ac:dyDescent="0.25">
      <c r="A154" s="5" t="s">
        <v>215</v>
      </c>
      <c r="B154" s="10">
        <v>2011</v>
      </c>
      <c r="C154" s="10">
        <v>36</v>
      </c>
      <c r="D154" s="10">
        <v>9</v>
      </c>
      <c r="E154" s="10">
        <v>16501000</v>
      </c>
      <c r="F154" s="10">
        <v>9631000</v>
      </c>
      <c r="G154" s="10">
        <v>7000000</v>
      </c>
      <c r="H154" s="10">
        <v>9660000</v>
      </c>
    </row>
    <row r="155" spans="1:8" x14ac:dyDescent="0.25">
      <c r="A155" s="5" t="s">
        <v>319</v>
      </c>
      <c r="B155" s="10">
        <v>2011</v>
      </c>
      <c r="C155" s="10">
        <v>30</v>
      </c>
      <c r="D155" s="10">
        <v>2</v>
      </c>
      <c r="E155" s="10">
        <v>9868000</v>
      </c>
      <c r="F155" s="10">
        <v>6459000</v>
      </c>
      <c r="G155" s="10">
        <v>4788000</v>
      </c>
      <c r="H155" s="10">
        <v>6850000</v>
      </c>
    </row>
    <row r="156" spans="1:8" x14ac:dyDescent="0.25">
      <c r="A156" s="5" t="s">
        <v>315</v>
      </c>
      <c r="B156" s="10">
        <v>2011</v>
      </c>
      <c r="C156" s="10">
        <v>13</v>
      </c>
      <c r="D156" s="10">
        <v>13</v>
      </c>
      <c r="E156" s="10">
        <v>4587000</v>
      </c>
      <c r="F156" s="10">
        <v>2292000</v>
      </c>
      <c r="G156" s="10">
        <v>1554000</v>
      </c>
      <c r="H156" s="10">
        <v>1790000</v>
      </c>
    </row>
    <row r="157" spans="1:8" x14ac:dyDescent="0.25">
      <c r="A157" s="5" t="s">
        <v>219</v>
      </c>
      <c r="B157" s="10">
        <v>2011</v>
      </c>
      <c r="C157" s="10">
        <v>225</v>
      </c>
      <c r="D157" s="10">
        <v>68</v>
      </c>
      <c r="E157" s="10">
        <v>64616000</v>
      </c>
      <c r="F157" s="10">
        <v>43626000</v>
      </c>
      <c r="G157" s="10">
        <v>31312000</v>
      </c>
      <c r="H157" s="10">
        <v>43595000</v>
      </c>
    </row>
    <row r="158" spans="1:8" x14ac:dyDescent="0.25">
      <c r="A158" s="5" t="s">
        <v>320</v>
      </c>
      <c r="B158" s="10">
        <v>2012</v>
      </c>
      <c r="C158" s="10">
        <v>131</v>
      </c>
      <c r="D158" s="10">
        <v>44</v>
      </c>
      <c r="E158" s="10">
        <v>29998000</v>
      </c>
      <c r="F158" s="10">
        <v>27271000</v>
      </c>
      <c r="G158" s="10">
        <v>15841000</v>
      </c>
      <c r="H158" s="10">
        <v>24077000</v>
      </c>
    </row>
    <row r="159" spans="1:8" x14ac:dyDescent="0.25">
      <c r="A159" s="5" t="s">
        <v>317</v>
      </c>
      <c r="B159" s="10">
        <v>2012</v>
      </c>
      <c r="C159" s="10">
        <v>1</v>
      </c>
      <c r="D159" s="10">
        <v>1</v>
      </c>
      <c r="E159" s="10">
        <v>0</v>
      </c>
      <c r="F159" s="10">
        <v>130000</v>
      </c>
      <c r="G159" s="10">
        <v>140000</v>
      </c>
      <c r="H159" s="10">
        <v>140000</v>
      </c>
    </row>
    <row r="160" spans="1:8" x14ac:dyDescent="0.25">
      <c r="A160" s="5" t="s">
        <v>318</v>
      </c>
      <c r="B160" s="10">
        <v>2012</v>
      </c>
      <c r="C160" s="10">
        <v>9</v>
      </c>
      <c r="D160" s="10">
        <v>17</v>
      </c>
      <c r="E160" s="10">
        <v>1250000</v>
      </c>
      <c r="F160" s="10">
        <v>1681000</v>
      </c>
      <c r="G160" s="10">
        <v>765000</v>
      </c>
      <c r="H160" s="10">
        <v>1050000</v>
      </c>
    </row>
    <row r="161" spans="1:8" x14ac:dyDescent="0.25">
      <c r="A161" s="5" t="s">
        <v>215</v>
      </c>
      <c r="B161" s="10">
        <v>2012</v>
      </c>
      <c r="C161" s="10">
        <v>24</v>
      </c>
      <c r="D161" s="10">
        <v>10</v>
      </c>
      <c r="E161" s="10">
        <v>8375000</v>
      </c>
      <c r="F161" s="10">
        <v>6582000</v>
      </c>
      <c r="G161" s="10">
        <v>3087000</v>
      </c>
      <c r="H161" s="10">
        <v>6401000</v>
      </c>
    </row>
    <row r="162" spans="1:8" x14ac:dyDescent="0.25">
      <c r="A162" s="5" t="s">
        <v>319</v>
      </c>
      <c r="B162" s="10">
        <v>2012</v>
      </c>
      <c r="C162" s="10">
        <v>28</v>
      </c>
      <c r="D162" s="10">
        <v>5</v>
      </c>
      <c r="E162" s="10">
        <v>10053000</v>
      </c>
      <c r="F162" s="10">
        <v>5034000</v>
      </c>
      <c r="G162" s="10">
        <v>5873000</v>
      </c>
      <c r="H162" s="10">
        <v>4475000</v>
      </c>
    </row>
    <row r="163" spans="1:8" x14ac:dyDescent="0.25">
      <c r="A163" s="5" t="s">
        <v>315</v>
      </c>
      <c r="B163" s="10">
        <v>2012</v>
      </c>
      <c r="C163" s="10">
        <v>42</v>
      </c>
      <c r="D163" s="10">
        <v>16</v>
      </c>
      <c r="E163" s="10">
        <v>13561000</v>
      </c>
      <c r="F163" s="10">
        <v>3626000</v>
      </c>
      <c r="G163" s="10">
        <v>2356000</v>
      </c>
      <c r="H163" s="10">
        <v>6000000</v>
      </c>
    </row>
    <row r="164" spans="1:8" x14ac:dyDescent="0.25">
      <c r="A164" s="5" t="s">
        <v>219</v>
      </c>
      <c r="B164" s="10">
        <v>2012</v>
      </c>
      <c r="C164" s="10">
        <v>235</v>
      </c>
      <c r="D164" s="10">
        <v>93</v>
      </c>
      <c r="E164" s="10">
        <v>63237000</v>
      </c>
      <c r="F164" s="10">
        <v>44324000</v>
      </c>
      <c r="G164" s="10">
        <v>28062000</v>
      </c>
      <c r="H164" s="10">
        <v>42143000</v>
      </c>
    </row>
    <row r="165" spans="1:8" x14ac:dyDescent="0.25">
      <c r="A165" s="5" t="s">
        <v>320</v>
      </c>
      <c r="B165" s="10">
        <v>2013</v>
      </c>
      <c r="C165" s="10">
        <v>125</v>
      </c>
      <c r="D165" s="10">
        <v>17</v>
      </c>
      <c r="E165" s="10">
        <v>34090000</v>
      </c>
      <c r="F165" s="10">
        <v>24451000</v>
      </c>
      <c r="G165" s="10">
        <v>23544000</v>
      </c>
      <c r="H165" s="10">
        <v>23053000</v>
      </c>
    </row>
    <row r="166" spans="1:8" x14ac:dyDescent="0.25">
      <c r="A166" s="5" t="s">
        <v>317</v>
      </c>
      <c r="B166" s="10">
        <v>2013</v>
      </c>
      <c r="C166" s="10">
        <v>1</v>
      </c>
      <c r="D166" s="10">
        <v>1</v>
      </c>
      <c r="E166" s="10">
        <v>55000</v>
      </c>
      <c r="F166" s="10">
        <v>142000</v>
      </c>
      <c r="G166" s="10">
        <v>140000</v>
      </c>
      <c r="H166" s="10">
        <v>140000</v>
      </c>
    </row>
    <row r="167" spans="1:8" x14ac:dyDescent="0.25">
      <c r="A167" s="5" t="s">
        <v>318</v>
      </c>
      <c r="B167" s="10">
        <v>2013</v>
      </c>
      <c r="C167" s="10">
        <v>19</v>
      </c>
      <c r="D167" s="10">
        <v>12</v>
      </c>
      <c r="E167" s="10">
        <v>3683000</v>
      </c>
      <c r="F167" s="10">
        <v>1468000</v>
      </c>
      <c r="G167" s="10">
        <v>1263000</v>
      </c>
      <c r="H167" s="10">
        <v>2400000</v>
      </c>
    </row>
    <row r="168" spans="1:8" x14ac:dyDescent="0.25">
      <c r="A168" s="5" t="s">
        <v>215</v>
      </c>
      <c r="B168" s="10">
        <v>2013</v>
      </c>
      <c r="C168" s="10">
        <v>38</v>
      </c>
      <c r="D168" s="10">
        <v>12</v>
      </c>
      <c r="E168" s="10">
        <v>16906000</v>
      </c>
      <c r="F168" s="10">
        <v>7628000</v>
      </c>
      <c r="G168" s="10">
        <v>9230000</v>
      </c>
      <c r="H168" s="10">
        <v>11392000</v>
      </c>
    </row>
    <row r="169" spans="1:8" x14ac:dyDescent="0.25">
      <c r="A169" s="5" t="s">
        <v>319</v>
      </c>
      <c r="B169" s="10">
        <v>2013</v>
      </c>
      <c r="C169" s="10">
        <v>38</v>
      </c>
      <c r="D169" s="10">
        <v>5</v>
      </c>
      <c r="E169" s="10">
        <v>6200000</v>
      </c>
      <c r="F169" s="10">
        <v>5866000</v>
      </c>
      <c r="G169" s="10">
        <v>4326000</v>
      </c>
      <c r="H169" s="10">
        <v>3470000</v>
      </c>
    </row>
    <row r="170" spans="1:8" x14ac:dyDescent="0.25">
      <c r="A170" s="5" t="s">
        <v>315</v>
      </c>
      <c r="B170" s="10">
        <v>2013</v>
      </c>
      <c r="C170" s="10">
        <v>16</v>
      </c>
      <c r="D170" s="10">
        <v>1</v>
      </c>
      <c r="E170" s="10">
        <v>5640000</v>
      </c>
      <c r="F170" s="10">
        <v>902000</v>
      </c>
      <c r="G170" s="10">
        <v>1359000</v>
      </c>
      <c r="H170" s="10">
        <v>1300000</v>
      </c>
    </row>
    <row r="171" spans="1:8" x14ac:dyDescent="0.25">
      <c r="A171" s="5" t="s">
        <v>219</v>
      </c>
      <c r="B171" s="10">
        <v>2013</v>
      </c>
      <c r="C171" s="10">
        <v>237</v>
      </c>
      <c r="D171" s="10">
        <v>48</v>
      </c>
      <c r="E171" s="10">
        <v>66574000</v>
      </c>
      <c r="F171" s="10">
        <v>40457000</v>
      </c>
      <c r="G171" s="10">
        <v>39862000</v>
      </c>
      <c r="H171" s="10">
        <v>41755000</v>
      </c>
    </row>
    <row r="172" spans="1:8" x14ac:dyDescent="0.25">
      <c r="A172" s="5" t="s">
        <v>320</v>
      </c>
      <c r="B172" s="10">
        <v>2014</v>
      </c>
      <c r="C172" s="10">
        <v>116</v>
      </c>
      <c r="D172" s="10">
        <v>34</v>
      </c>
      <c r="E172" s="10">
        <v>35737000</v>
      </c>
      <c r="F172" s="10">
        <v>29060000</v>
      </c>
      <c r="G172" s="10">
        <v>20970000</v>
      </c>
      <c r="H172" s="10">
        <v>23546000</v>
      </c>
    </row>
    <row r="173" spans="1:8" x14ac:dyDescent="0.25">
      <c r="A173" s="5" t="s">
        <v>317</v>
      </c>
      <c r="B173" s="10">
        <v>2014</v>
      </c>
      <c r="C173" s="10">
        <v>2</v>
      </c>
      <c r="D173" s="10">
        <v>1</v>
      </c>
      <c r="E173" s="10">
        <v>105000</v>
      </c>
      <c r="F173" s="10">
        <v>142000</v>
      </c>
      <c r="G173" s="10">
        <v>185000</v>
      </c>
      <c r="H173" s="10">
        <v>140000</v>
      </c>
    </row>
    <row r="174" spans="1:8" x14ac:dyDescent="0.25">
      <c r="A174" s="5" t="s">
        <v>318</v>
      </c>
      <c r="B174" s="10">
        <v>2014</v>
      </c>
      <c r="C174" s="10">
        <v>37</v>
      </c>
      <c r="D174" s="10">
        <v>15</v>
      </c>
      <c r="E174" s="10">
        <v>7172000</v>
      </c>
      <c r="F174" s="10">
        <v>1272000</v>
      </c>
      <c r="G174" s="10">
        <v>5465000</v>
      </c>
      <c r="H174" s="10">
        <v>6190000</v>
      </c>
    </row>
    <row r="175" spans="1:8" x14ac:dyDescent="0.25">
      <c r="A175" s="5" t="s">
        <v>215</v>
      </c>
      <c r="B175" s="10">
        <v>2014</v>
      </c>
      <c r="C175" s="10">
        <v>53</v>
      </c>
      <c r="D175" s="10">
        <v>11</v>
      </c>
      <c r="E175" s="10">
        <v>16712000</v>
      </c>
      <c r="F175" s="10">
        <v>9264000</v>
      </c>
      <c r="G175" s="10">
        <v>10797000</v>
      </c>
      <c r="H175" s="10">
        <v>10700000</v>
      </c>
    </row>
    <row r="176" spans="1:8" x14ac:dyDescent="0.25">
      <c r="A176" s="5" t="s">
        <v>319</v>
      </c>
      <c r="B176" s="10">
        <v>2014</v>
      </c>
      <c r="C176" s="10">
        <v>23</v>
      </c>
      <c r="D176" s="10">
        <v>3</v>
      </c>
      <c r="E176" s="10">
        <v>4535000</v>
      </c>
      <c r="F176" s="10">
        <v>3655000</v>
      </c>
      <c r="G176" s="10">
        <v>4028000</v>
      </c>
      <c r="H176" s="10">
        <v>3170000</v>
      </c>
    </row>
    <row r="177" spans="1:8" x14ac:dyDescent="0.25">
      <c r="A177" s="5" t="s">
        <v>315</v>
      </c>
      <c r="B177" s="10">
        <v>2014</v>
      </c>
      <c r="C177" s="10">
        <v>13</v>
      </c>
      <c r="D177" s="10">
        <v>1</v>
      </c>
      <c r="E177" s="10">
        <v>6576000</v>
      </c>
      <c r="F177" s="10">
        <v>1611000</v>
      </c>
      <c r="G177" s="10">
        <v>1920000</v>
      </c>
      <c r="H177" s="10">
        <v>5475000</v>
      </c>
    </row>
    <row r="178" spans="1:8" x14ac:dyDescent="0.25">
      <c r="A178" s="5" t="s">
        <v>219</v>
      </c>
      <c r="B178" s="10">
        <v>2014</v>
      </c>
      <c r="C178" s="10">
        <v>244</v>
      </c>
      <c r="D178" s="10">
        <v>65</v>
      </c>
      <c r="E178" s="10">
        <v>70837000</v>
      </c>
      <c r="F178" s="10">
        <v>45004000</v>
      </c>
      <c r="G178" s="10">
        <v>43365000</v>
      </c>
      <c r="H178" s="10">
        <v>49221000</v>
      </c>
    </row>
    <row r="179" spans="1:8" x14ac:dyDescent="0.25">
      <c r="A179" s="5" t="s">
        <v>320</v>
      </c>
      <c r="B179" s="10">
        <v>2015</v>
      </c>
      <c r="C179" s="10">
        <v>130</v>
      </c>
      <c r="D179" s="10">
        <v>28</v>
      </c>
      <c r="E179" s="10">
        <v>36668000</v>
      </c>
      <c r="F179" s="10">
        <v>24788000</v>
      </c>
      <c r="G179" s="10">
        <v>16750000</v>
      </c>
      <c r="H179" s="10">
        <v>26520000</v>
      </c>
    </row>
    <row r="180" spans="1:8" x14ac:dyDescent="0.25">
      <c r="A180" s="5" t="s">
        <v>317</v>
      </c>
      <c r="B180" s="10">
        <v>2015</v>
      </c>
      <c r="C180" s="10">
        <v>1</v>
      </c>
      <c r="D180" s="10">
        <v>1</v>
      </c>
      <c r="E180" s="10">
        <v>55000</v>
      </c>
      <c r="F180" s="10">
        <v>142000</v>
      </c>
      <c r="G180" s="10">
        <v>140000</v>
      </c>
      <c r="H180" s="10">
        <v>140000</v>
      </c>
    </row>
    <row r="181" spans="1:8" x14ac:dyDescent="0.25">
      <c r="A181" s="5" t="s">
        <v>318</v>
      </c>
      <c r="B181" s="10">
        <v>2015</v>
      </c>
      <c r="C181" s="10">
        <v>26</v>
      </c>
      <c r="D181" s="10">
        <v>6</v>
      </c>
      <c r="E181" s="10">
        <v>7473000</v>
      </c>
      <c r="F181" s="10">
        <v>3372000</v>
      </c>
      <c r="G181" s="10">
        <v>3950000</v>
      </c>
      <c r="H181" s="10">
        <v>5080000</v>
      </c>
    </row>
    <row r="182" spans="1:8" x14ac:dyDescent="0.25">
      <c r="A182" s="5" t="s">
        <v>215</v>
      </c>
      <c r="B182" s="10">
        <v>2015</v>
      </c>
      <c r="C182" s="10">
        <v>49</v>
      </c>
      <c r="D182" s="10">
        <v>18</v>
      </c>
      <c r="E182" s="10">
        <v>17433000</v>
      </c>
      <c r="F182" s="10">
        <v>9625000</v>
      </c>
      <c r="G182" s="10">
        <v>10740000</v>
      </c>
      <c r="H182" s="10">
        <v>11100000</v>
      </c>
    </row>
    <row r="183" spans="1:8" x14ac:dyDescent="0.25">
      <c r="A183" s="5" t="s">
        <v>319</v>
      </c>
      <c r="B183" s="10">
        <v>2015</v>
      </c>
      <c r="C183" s="10">
        <v>24</v>
      </c>
      <c r="D183" s="10">
        <v>2</v>
      </c>
      <c r="E183" s="10">
        <v>5596000</v>
      </c>
      <c r="F183" s="10">
        <v>4823000</v>
      </c>
      <c r="G183" s="10">
        <v>4138000</v>
      </c>
      <c r="H183" s="10">
        <v>4820000</v>
      </c>
    </row>
    <row r="184" spans="1:8" x14ac:dyDescent="0.25">
      <c r="A184" s="5" t="s">
        <v>315</v>
      </c>
      <c r="B184" s="10">
        <v>2015</v>
      </c>
      <c r="C184" s="10">
        <v>9</v>
      </c>
      <c r="D184" s="10">
        <v>0</v>
      </c>
      <c r="E184" s="10">
        <v>950000</v>
      </c>
      <c r="F184" s="10">
        <v>1821000</v>
      </c>
      <c r="G184" s="10">
        <v>899000</v>
      </c>
      <c r="H184" s="10">
        <v>800000</v>
      </c>
    </row>
    <row r="185" spans="1:8" x14ac:dyDescent="0.25">
      <c r="A185" s="5" t="s">
        <v>219</v>
      </c>
      <c r="B185" s="10">
        <v>2015</v>
      </c>
      <c r="C185" s="10">
        <v>239</v>
      </c>
      <c r="D185" s="10">
        <v>55</v>
      </c>
      <c r="E185" s="10">
        <v>68175000</v>
      </c>
      <c r="F185" s="10">
        <v>44571000</v>
      </c>
      <c r="G185" s="10">
        <v>36617000</v>
      </c>
      <c r="H185" s="10">
        <v>48460000</v>
      </c>
    </row>
    <row r="186" spans="1:8" x14ac:dyDescent="0.25">
      <c r="A186" s="5" t="s">
        <v>320</v>
      </c>
      <c r="B186" s="10">
        <v>2016</v>
      </c>
      <c r="C186" s="10">
        <v>132</v>
      </c>
      <c r="D186" s="10">
        <v>29</v>
      </c>
      <c r="E186" s="10">
        <v>31637000</v>
      </c>
      <c r="F186" s="10">
        <v>23787000</v>
      </c>
      <c r="G186" s="10">
        <v>17036000</v>
      </c>
      <c r="H186" s="10">
        <v>21531000</v>
      </c>
    </row>
    <row r="187" spans="1:8" x14ac:dyDescent="0.25">
      <c r="A187" s="5" t="s">
        <v>317</v>
      </c>
      <c r="B187" s="10">
        <v>2016</v>
      </c>
      <c r="C187" s="10">
        <v>1</v>
      </c>
      <c r="D187" s="10">
        <v>3</v>
      </c>
      <c r="E187" s="10">
        <v>0</v>
      </c>
      <c r="F187" s="10">
        <v>150000</v>
      </c>
      <c r="G187" s="10">
        <v>150000</v>
      </c>
      <c r="H187" s="10">
        <v>150000</v>
      </c>
    </row>
    <row r="188" spans="1:8" x14ac:dyDescent="0.25">
      <c r="A188" s="5" t="s">
        <v>318</v>
      </c>
      <c r="B188" s="10">
        <v>2016</v>
      </c>
      <c r="C188" s="10">
        <v>26</v>
      </c>
      <c r="D188" s="10">
        <v>0</v>
      </c>
      <c r="E188" s="10">
        <v>7834000</v>
      </c>
      <c r="F188" s="10">
        <v>3428000</v>
      </c>
      <c r="G188" s="10">
        <v>5300000</v>
      </c>
      <c r="H188" s="10">
        <v>5300000</v>
      </c>
    </row>
    <row r="189" spans="1:8" x14ac:dyDescent="0.25">
      <c r="A189" s="5" t="s">
        <v>215</v>
      </c>
      <c r="B189" s="10">
        <v>2016</v>
      </c>
      <c r="C189" s="10">
        <v>63</v>
      </c>
      <c r="D189" s="10">
        <v>8</v>
      </c>
      <c r="E189" s="10">
        <v>17363000</v>
      </c>
      <c r="F189" s="10">
        <v>10386000</v>
      </c>
      <c r="G189" s="10">
        <v>11289000</v>
      </c>
      <c r="H189" s="10">
        <v>11160000</v>
      </c>
    </row>
    <row r="190" spans="1:8" x14ac:dyDescent="0.25">
      <c r="A190" s="5" t="s">
        <v>319</v>
      </c>
      <c r="B190" s="10">
        <v>2016</v>
      </c>
      <c r="C190" s="10">
        <v>22</v>
      </c>
      <c r="D190" s="10">
        <v>2</v>
      </c>
      <c r="E190" s="10">
        <v>6460000</v>
      </c>
      <c r="F190" s="10">
        <v>3785000</v>
      </c>
      <c r="G190" s="10">
        <v>4382000</v>
      </c>
      <c r="H190" s="10">
        <v>4450000</v>
      </c>
    </row>
    <row r="191" spans="1:8" x14ac:dyDescent="0.25">
      <c r="A191" s="5" t="s">
        <v>315</v>
      </c>
      <c r="B191" s="10">
        <v>2016</v>
      </c>
      <c r="C191" s="10">
        <v>8</v>
      </c>
      <c r="D191" s="10">
        <v>0</v>
      </c>
      <c r="E191" s="10">
        <v>1052000</v>
      </c>
      <c r="F191" s="10">
        <v>1358000</v>
      </c>
      <c r="G191" s="10">
        <v>1127000</v>
      </c>
      <c r="H191" s="10">
        <v>720000</v>
      </c>
    </row>
    <row r="192" spans="1:8" x14ac:dyDescent="0.25">
      <c r="A192" s="5" t="s">
        <v>219</v>
      </c>
      <c r="B192" s="10">
        <v>2016</v>
      </c>
      <c r="C192" s="10">
        <v>252</v>
      </c>
      <c r="D192" s="10">
        <v>42</v>
      </c>
      <c r="E192" s="10">
        <v>64346000</v>
      </c>
      <c r="F192" s="10">
        <v>42894000</v>
      </c>
      <c r="G192" s="10">
        <v>39284000</v>
      </c>
      <c r="H192" s="10">
        <v>43311000</v>
      </c>
    </row>
    <row r="193" spans="1:8" x14ac:dyDescent="0.25">
      <c r="A193" s="5" t="s">
        <v>320</v>
      </c>
      <c r="B193" s="10">
        <v>2017</v>
      </c>
      <c r="C193" s="10">
        <v>133</v>
      </c>
      <c r="D193" s="10">
        <v>26</v>
      </c>
      <c r="E193" s="10">
        <v>34643000</v>
      </c>
      <c r="F193" s="10">
        <v>26316000</v>
      </c>
      <c r="G193" s="10">
        <v>25999000</v>
      </c>
      <c r="H193" s="10">
        <v>30736000</v>
      </c>
    </row>
    <row r="194" spans="1:8" x14ac:dyDescent="0.25">
      <c r="A194" s="5" t="s">
        <v>317</v>
      </c>
      <c r="B194" s="10">
        <v>2017</v>
      </c>
      <c r="C194" s="10">
        <v>2</v>
      </c>
      <c r="D194" s="10">
        <v>2</v>
      </c>
      <c r="E194" s="10">
        <v>159000</v>
      </c>
      <c r="F194" s="10">
        <v>145000</v>
      </c>
      <c r="G194" s="10">
        <v>130000</v>
      </c>
      <c r="H194" s="10">
        <v>130000</v>
      </c>
    </row>
    <row r="195" spans="1:8" x14ac:dyDescent="0.25">
      <c r="A195" s="5" t="s">
        <v>318</v>
      </c>
      <c r="B195" s="10">
        <v>2017</v>
      </c>
      <c r="C195" s="10">
        <v>28</v>
      </c>
      <c r="D195" s="10">
        <v>0</v>
      </c>
      <c r="E195" s="10">
        <v>7602000</v>
      </c>
      <c r="F195" s="10">
        <v>3055000</v>
      </c>
      <c r="G195" s="10">
        <v>3450000</v>
      </c>
      <c r="H195" s="10">
        <v>3750000</v>
      </c>
    </row>
    <row r="196" spans="1:8" x14ac:dyDescent="0.25">
      <c r="A196" s="5" t="s">
        <v>215</v>
      </c>
      <c r="B196" s="10">
        <v>2017</v>
      </c>
      <c r="C196" s="10">
        <v>53</v>
      </c>
      <c r="D196" s="10">
        <v>11</v>
      </c>
      <c r="E196" s="10">
        <v>16362000</v>
      </c>
      <c r="F196" s="10">
        <v>10675000</v>
      </c>
      <c r="G196" s="10">
        <v>11578000</v>
      </c>
      <c r="H196" s="10">
        <v>11518000</v>
      </c>
    </row>
    <row r="197" spans="1:8" x14ac:dyDescent="0.25">
      <c r="A197" s="5" t="s">
        <v>319</v>
      </c>
      <c r="B197" s="10">
        <v>2017</v>
      </c>
      <c r="C197" s="10">
        <v>24</v>
      </c>
      <c r="D197" s="10">
        <v>2</v>
      </c>
      <c r="E197" s="10">
        <v>6980000</v>
      </c>
      <c r="F197" s="10">
        <v>4769000</v>
      </c>
      <c r="G197" s="10">
        <v>4445000</v>
      </c>
      <c r="H197" s="10">
        <v>4270000</v>
      </c>
    </row>
    <row r="198" spans="1:8" x14ac:dyDescent="0.25">
      <c r="A198" s="5" t="s">
        <v>315</v>
      </c>
      <c r="B198" s="10">
        <v>2017</v>
      </c>
      <c r="C198" s="10">
        <v>10</v>
      </c>
      <c r="D198" s="10">
        <v>0</v>
      </c>
      <c r="E198" s="10">
        <v>0</v>
      </c>
      <c r="F198" s="10">
        <v>1192000</v>
      </c>
      <c r="G198" s="10">
        <v>540000</v>
      </c>
      <c r="H198" s="10">
        <v>540000</v>
      </c>
    </row>
    <row r="199" spans="1:8" x14ac:dyDescent="0.25">
      <c r="A199" s="5" t="s">
        <v>219</v>
      </c>
      <c r="B199" s="10">
        <v>2017</v>
      </c>
      <c r="C199" s="10">
        <v>250</v>
      </c>
      <c r="D199" s="10">
        <v>41</v>
      </c>
      <c r="E199" s="10">
        <v>65746000</v>
      </c>
      <c r="F199" s="10">
        <v>46152000</v>
      </c>
      <c r="G199" s="10">
        <v>46142000</v>
      </c>
      <c r="H199" s="10">
        <v>50944000</v>
      </c>
    </row>
    <row r="200" spans="1:8" x14ac:dyDescent="0.25">
      <c r="A200" s="5" t="s">
        <v>320</v>
      </c>
      <c r="B200" s="10">
        <v>2018</v>
      </c>
      <c r="C200" s="10">
        <v>129</v>
      </c>
      <c r="D200" s="10">
        <v>18</v>
      </c>
      <c r="E200" s="10">
        <v>41362000</v>
      </c>
      <c r="F200" s="10">
        <v>28975000</v>
      </c>
      <c r="G200" s="10">
        <v>18931000</v>
      </c>
      <c r="H200" s="10">
        <v>23981000</v>
      </c>
    </row>
    <row r="201" spans="1:8" x14ac:dyDescent="0.25">
      <c r="A201" s="5" t="s">
        <v>317</v>
      </c>
      <c r="B201" s="10">
        <v>2018</v>
      </c>
      <c r="C201" s="10">
        <v>1</v>
      </c>
      <c r="D201" s="10">
        <v>4</v>
      </c>
      <c r="E201" s="10">
        <v>0</v>
      </c>
      <c r="F201" s="10">
        <v>108000</v>
      </c>
      <c r="G201" s="10">
        <v>140000</v>
      </c>
      <c r="H201" s="10">
        <v>390000</v>
      </c>
    </row>
    <row r="202" spans="1:8" x14ac:dyDescent="0.25">
      <c r="A202" s="5" t="s">
        <v>318</v>
      </c>
      <c r="B202" s="10">
        <v>2018</v>
      </c>
      <c r="C202" s="10">
        <v>26</v>
      </c>
      <c r="D202" s="10">
        <v>1</v>
      </c>
      <c r="E202" s="10">
        <v>5708000</v>
      </c>
      <c r="F202" s="10">
        <v>3287000</v>
      </c>
      <c r="G202" s="10">
        <v>3300000</v>
      </c>
      <c r="H202" s="10">
        <v>4050000</v>
      </c>
    </row>
    <row r="203" spans="1:8" x14ac:dyDescent="0.25">
      <c r="A203" s="5" t="s">
        <v>215</v>
      </c>
      <c r="B203" s="10">
        <v>2018</v>
      </c>
      <c r="C203" s="10">
        <v>53</v>
      </c>
      <c r="D203" s="10">
        <v>11</v>
      </c>
      <c r="E203" s="10">
        <v>16673000</v>
      </c>
      <c r="F203" s="10">
        <v>10451000</v>
      </c>
      <c r="G203" s="10">
        <v>11100000</v>
      </c>
      <c r="H203" s="10">
        <v>9475000</v>
      </c>
    </row>
    <row r="204" spans="1:8" x14ac:dyDescent="0.25">
      <c r="A204" s="5" t="s">
        <v>319</v>
      </c>
      <c r="B204" s="10">
        <v>2018</v>
      </c>
      <c r="C204" s="10">
        <v>24</v>
      </c>
      <c r="D204" s="10">
        <v>2</v>
      </c>
      <c r="E204" s="10">
        <v>6694000</v>
      </c>
      <c r="F204" s="10">
        <v>3514000</v>
      </c>
      <c r="G204" s="10">
        <v>4439000</v>
      </c>
      <c r="H204" s="10">
        <v>4360000</v>
      </c>
    </row>
    <row r="205" spans="1:8" x14ac:dyDescent="0.25">
      <c r="A205" s="5" t="s">
        <v>315</v>
      </c>
      <c r="B205" s="10">
        <v>2018</v>
      </c>
      <c r="C205" s="10">
        <v>6</v>
      </c>
      <c r="D205" s="10">
        <v>3</v>
      </c>
      <c r="E205" s="10">
        <v>42000</v>
      </c>
      <c r="F205" s="10">
        <v>762000</v>
      </c>
      <c r="G205" s="10">
        <v>724000</v>
      </c>
      <c r="H205" s="10">
        <v>733000</v>
      </c>
    </row>
    <row r="206" spans="1:8" x14ac:dyDescent="0.25">
      <c r="A206" s="5" t="s">
        <v>219</v>
      </c>
      <c r="B206" s="10">
        <v>2018</v>
      </c>
      <c r="C206" s="10">
        <v>239</v>
      </c>
      <c r="D206" s="10">
        <v>39</v>
      </c>
      <c r="E206" s="10">
        <v>70479000</v>
      </c>
      <c r="F206" s="10">
        <v>47097000</v>
      </c>
      <c r="G206" s="10">
        <v>38634000</v>
      </c>
      <c r="H206" s="10">
        <v>42989000</v>
      </c>
    </row>
    <row r="207" spans="1:8" x14ac:dyDescent="0.25">
      <c r="A207" s="5" t="s">
        <v>320</v>
      </c>
      <c r="B207" s="10">
        <v>2019</v>
      </c>
      <c r="C207" s="10">
        <v>130</v>
      </c>
      <c r="D207" s="10">
        <v>15</v>
      </c>
      <c r="E207" s="10">
        <v>34519000</v>
      </c>
      <c r="F207" s="10">
        <v>29660000</v>
      </c>
      <c r="G207" s="10">
        <v>25397000</v>
      </c>
      <c r="H207" s="10">
        <v>29896000</v>
      </c>
    </row>
    <row r="208" spans="1:8" x14ac:dyDescent="0.25">
      <c r="A208" s="5" t="s">
        <v>317</v>
      </c>
      <c r="B208" s="10">
        <v>2019</v>
      </c>
      <c r="C208" s="10">
        <v>1</v>
      </c>
      <c r="D208" s="10">
        <v>2</v>
      </c>
      <c r="E208" s="10">
        <v>0</v>
      </c>
      <c r="F208" s="10">
        <v>102000</v>
      </c>
      <c r="G208" s="10">
        <v>100000</v>
      </c>
      <c r="H208" s="10">
        <v>140000</v>
      </c>
    </row>
    <row r="209" spans="1:8" x14ac:dyDescent="0.25">
      <c r="A209" s="5" t="s">
        <v>318</v>
      </c>
      <c r="B209" s="10">
        <v>2019</v>
      </c>
      <c r="C209" s="10">
        <v>25</v>
      </c>
      <c r="D209" s="10">
        <v>1</v>
      </c>
      <c r="E209" s="10">
        <v>6512000</v>
      </c>
      <c r="F209" s="10">
        <v>4560000</v>
      </c>
      <c r="G209" s="10">
        <v>4350000</v>
      </c>
      <c r="H209" s="10">
        <v>4500000</v>
      </c>
    </row>
    <row r="210" spans="1:8" x14ac:dyDescent="0.25">
      <c r="A210" s="5" t="s">
        <v>215</v>
      </c>
      <c r="B210" s="10">
        <v>2019</v>
      </c>
      <c r="C210" s="10">
        <v>56</v>
      </c>
      <c r="D210" s="10">
        <v>11</v>
      </c>
      <c r="E210" s="10">
        <v>23221000</v>
      </c>
      <c r="F210" s="10">
        <v>11772000</v>
      </c>
      <c r="G210" s="10">
        <v>17799000</v>
      </c>
      <c r="H210" s="10">
        <v>17059000</v>
      </c>
    </row>
    <row r="211" spans="1:8" x14ac:dyDescent="0.25">
      <c r="A211" s="5" t="s">
        <v>319</v>
      </c>
      <c r="B211" s="10">
        <v>2019</v>
      </c>
      <c r="C211" s="10">
        <v>31</v>
      </c>
      <c r="D211" s="10">
        <v>2</v>
      </c>
      <c r="E211" s="10">
        <v>6952000</v>
      </c>
      <c r="F211" s="10">
        <v>4362000</v>
      </c>
      <c r="G211" s="10">
        <v>3835000</v>
      </c>
      <c r="H211" s="10">
        <v>4285000</v>
      </c>
    </row>
    <row r="212" spans="1:8" x14ac:dyDescent="0.25">
      <c r="A212" s="5" t="s">
        <v>315</v>
      </c>
      <c r="B212" s="10">
        <v>2019</v>
      </c>
      <c r="C212" s="10">
        <v>4</v>
      </c>
      <c r="D212" s="10">
        <v>3</v>
      </c>
      <c r="E212" s="10">
        <v>42000</v>
      </c>
      <c r="F212" s="10">
        <v>974000</v>
      </c>
      <c r="G212" s="10">
        <v>616000</v>
      </c>
      <c r="H212" s="10">
        <v>700000</v>
      </c>
    </row>
    <row r="213" spans="1:8" x14ac:dyDescent="0.25">
      <c r="A213" s="5" t="s">
        <v>219</v>
      </c>
      <c r="B213" s="10">
        <v>2019</v>
      </c>
      <c r="C213" s="10">
        <v>247</v>
      </c>
      <c r="D213" s="10">
        <v>34</v>
      </c>
      <c r="E213" s="10">
        <v>71246000</v>
      </c>
      <c r="F213" s="10">
        <v>51430000</v>
      </c>
      <c r="G213" s="10">
        <v>52097000</v>
      </c>
      <c r="H213" s="10">
        <v>56580000</v>
      </c>
    </row>
    <row r="214" spans="1:8" x14ac:dyDescent="0.25">
      <c r="A214" s="5" t="s">
        <v>320</v>
      </c>
      <c r="B214" s="10">
        <v>2020</v>
      </c>
      <c r="C214" s="10">
        <v>135</v>
      </c>
      <c r="D214" s="10">
        <v>16</v>
      </c>
      <c r="E214" s="10">
        <v>42702000</v>
      </c>
      <c r="F214" s="10">
        <v>26308000</v>
      </c>
      <c r="G214" s="10">
        <v>30529000</v>
      </c>
      <c r="H214" s="10">
        <v>30389000</v>
      </c>
    </row>
    <row r="215" spans="1:8" x14ac:dyDescent="0.25">
      <c r="A215" s="5" t="s">
        <v>317</v>
      </c>
      <c r="B215" s="10">
        <v>2020</v>
      </c>
      <c r="C215" s="10">
        <v>0</v>
      </c>
      <c r="D215" s="10">
        <v>2</v>
      </c>
      <c r="E215" s="10">
        <v>100000</v>
      </c>
      <c r="F215" s="10">
        <v>97000</v>
      </c>
      <c r="G215" s="10">
        <v>65000</v>
      </c>
      <c r="H215" s="10">
        <v>125000</v>
      </c>
    </row>
    <row r="216" spans="1:8" x14ac:dyDescent="0.25">
      <c r="A216" s="5" t="s">
        <v>318</v>
      </c>
      <c r="B216" s="10">
        <v>2020</v>
      </c>
      <c r="C216" s="10">
        <v>27</v>
      </c>
      <c r="D216" s="10">
        <v>1</v>
      </c>
      <c r="E216" s="10">
        <v>5948000</v>
      </c>
      <c r="F216" s="10">
        <v>3804000</v>
      </c>
      <c r="G216" s="10">
        <v>3030000</v>
      </c>
      <c r="H216" s="10">
        <v>3030000</v>
      </c>
    </row>
    <row r="217" spans="1:8" x14ac:dyDescent="0.25">
      <c r="A217" s="5" t="s">
        <v>215</v>
      </c>
      <c r="B217" s="10">
        <v>2020</v>
      </c>
      <c r="C217" s="10">
        <v>66</v>
      </c>
      <c r="D217" s="10">
        <v>6</v>
      </c>
      <c r="E217" s="10">
        <v>23810000</v>
      </c>
      <c r="F217" s="10">
        <v>16213000</v>
      </c>
      <c r="G217" s="10">
        <v>17409000</v>
      </c>
      <c r="H217" s="10">
        <v>18299000</v>
      </c>
    </row>
    <row r="218" spans="1:8" x14ac:dyDescent="0.25">
      <c r="A218" s="5" t="s">
        <v>319</v>
      </c>
      <c r="B218" s="10">
        <v>2020</v>
      </c>
      <c r="C218" s="10">
        <v>31</v>
      </c>
      <c r="D218" s="10">
        <v>2</v>
      </c>
      <c r="E218" s="10">
        <v>5738000</v>
      </c>
      <c r="F218" s="10">
        <v>3247000</v>
      </c>
      <c r="G218" s="10">
        <v>3155000</v>
      </c>
      <c r="H218" s="10">
        <v>2100000</v>
      </c>
    </row>
    <row r="219" spans="1:8" x14ac:dyDescent="0.25">
      <c r="A219" s="5" t="s">
        <v>315</v>
      </c>
      <c r="B219" s="10">
        <v>2020</v>
      </c>
      <c r="C219" s="10">
        <v>4</v>
      </c>
      <c r="D219" s="10">
        <v>2</v>
      </c>
      <c r="E219" s="10">
        <v>320000</v>
      </c>
      <c r="F219" s="10">
        <v>823000</v>
      </c>
      <c r="G219" s="10">
        <v>1439000</v>
      </c>
      <c r="H219" s="10">
        <v>700000</v>
      </c>
    </row>
    <row r="220" spans="1:8" x14ac:dyDescent="0.25">
      <c r="A220" s="5" t="s">
        <v>219</v>
      </c>
      <c r="B220" s="10">
        <v>2020</v>
      </c>
      <c r="C220" s="10">
        <v>263</v>
      </c>
      <c r="D220" s="10">
        <v>29</v>
      </c>
      <c r="E220" s="10">
        <v>78618000</v>
      </c>
      <c r="F220" s="10">
        <v>50492000</v>
      </c>
      <c r="G220" s="10">
        <v>55627000</v>
      </c>
      <c r="H220" s="10">
        <v>54643000</v>
      </c>
    </row>
    <row r="221" spans="1:8" x14ac:dyDescent="0.25">
      <c r="A221" s="5" t="s">
        <v>320</v>
      </c>
      <c r="B221" s="10">
        <v>2021</v>
      </c>
      <c r="C221" s="10">
        <v>142</v>
      </c>
      <c r="D221" s="10">
        <v>12</v>
      </c>
      <c r="E221" s="10">
        <v>39077000</v>
      </c>
      <c r="F221" s="10">
        <v>28369000</v>
      </c>
      <c r="G221" s="10">
        <v>30517000</v>
      </c>
      <c r="H221" s="10">
        <v>30657000</v>
      </c>
    </row>
    <row r="222" spans="1:8" x14ac:dyDescent="0.25">
      <c r="A222" s="5" t="s">
        <v>317</v>
      </c>
      <c r="B222" s="10">
        <v>2021</v>
      </c>
      <c r="C222" s="10">
        <v>1</v>
      </c>
      <c r="D222" s="10">
        <v>3</v>
      </c>
      <c r="E222" s="10">
        <v>175000</v>
      </c>
      <c r="F222" s="10">
        <v>111000</v>
      </c>
      <c r="G222" s="10">
        <v>0</v>
      </c>
      <c r="H222" s="10">
        <v>130000</v>
      </c>
    </row>
    <row r="223" spans="1:8" x14ac:dyDescent="0.25">
      <c r="A223" s="5" t="s">
        <v>318</v>
      </c>
      <c r="B223" s="10">
        <v>2021</v>
      </c>
      <c r="C223" s="10">
        <v>25</v>
      </c>
      <c r="D223" s="10">
        <v>1</v>
      </c>
      <c r="E223" s="10">
        <v>4239000</v>
      </c>
      <c r="F223" s="10">
        <v>2905000</v>
      </c>
      <c r="G223" s="10">
        <v>2865000</v>
      </c>
      <c r="H223" s="10">
        <v>4300000</v>
      </c>
    </row>
    <row r="224" spans="1:8" x14ac:dyDescent="0.25">
      <c r="A224" s="5" t="s">
        <v>215</v>
      </c>
      <c r="B224" s="10">
        <v>2021</v>
      </c>
      <c r="C224" s="10">
        <v>66</v>
      </c>
      <c r="D224" s="10">
        <v>6</v>
      </c>
      <c r="E224" s="10">
        <v>24766000</v>
      </c>
      <c r="F224" s="10">
        <v>16063000</v>
      </c>
      <c r="G224" s="10">
        <v>17529000</v>
      </c>
      <c r="H224" s="10">
        <v>17564000</v>
      </c>
    </row>
    <row r="225" spans="1:8" x14ac:dyDescent="0.25">
      <c r="A225" s="5" t="s">
        <v>319</v>
      </c>
      <c r="B225" s="10">
        <v>2021</v>
      </c>
      <c r="C225" s="10">
        <v>24</v>
      </c>
      <c r="D225" s="10">
        <v>4</v>
      </c>
      <c r="E225" s="10">
        <v>4493000</v>
      </c>
      <c r="F225" s="10">
        <v>2695000</v>
      </c>
      <c r="G225" s="10">
        <v>2210000</v>
      </c>
      <c r="H225" s="10">
        <v>2235000</v>
      </c>
    </row>
    <row r="226" spans="1:8" x14ac:dyDescent="0.25">
      <c r="A226" s="5" t="s">
        <v>315</v>
      </c>
      <c r="B226" s="10">
        <v>2021</v>
      </c>
      <c r="C226" s="10">
        <v>4</v>
      </c>
      <c r="D226" s="10">
        <v>3</v>
      </c>
      <c r="E226" s="10">
        <v>45000</v>
      </c>
      <c r="F226" s="10">
        <v>1055000</v>
      </c>
      <c r="G226" s="10">
        <v>930000</v>
      </c>
      <c r="H226" s="10">
        <v>700000</v>
      </c>
    </row>
    <row r="227" spans="1:8" x14ac:dyDescent="0.25">
      <c r="A227" s="5" t="s">
        <v>219</v>
      </c>
      <c r="B227" s="10">
        <v>2021</v>
      </c>
      <c r="C227" s="10">
        <v>262</v>
      </c>
      <c r="D227" s="10">
        <v>29</v>
      </c>
      <c r="E227" s="10">
        <v>72795000</v>
      </c>
      <c r="F227" s="10">
        <v>51198000</v>
      </c>
      <c r="G227" s="10">
        <v>54051000</v>
      </c>
      <c r="H227" s="10">
        <v>55586000</v>
      </c>
    </row>
    <row r="228" spans="1:8" x14ac:dyDescent="0.25">
      <c r="A228" s="5" t="s">
        <v>320</v>
      </c>
      <c r="B228" s="10">
        <v>2022</v>
      </c>
      <c r="C228" s="10">
        <v>156</v>
      </c>
      <c r="D228" s="10">
        <v>19</v>
      </c>
      <c r="E228" s="10">
        <v>47168000</v>
      </c>
      <c r="F228" s="10">
        <v>30336000</v>
      </c>
      <c r="G228" s="10">
        <v>27773000</v>
      </c>
      <c r="H228" s="10">
        <v>32784000</v>
      </c>
    </row>
    <row r="229" spans="1:8" x14ac:dyDescent="0.25">
      <c r="A229" s="5" t="s">
        <v>317</v>
      </c>
      <c r="B229" s="10">
        <v>2022</v>
      </c>
      <c r="C229" s="10">
        <v>2</v>
      </c>
      <c r="D229" s="10">
        <v>2</v>
      </c>
      <c r="E229" s="10">
        <v>175000</v>
      </c>
      <c r="F229" s="10">
        <v>109000</v>
      </c>
      <c r="G229" s="10">
        <v>0</v>
      </c>
      <c r="H229" s="10">
        <v>0</v>
      </c>
    </row>
    <row r="230" spans="1:8" x14ac:dyDescent="0.25">
      <c r="A230" s="5" t="s">
        <v>318</v>
      </c>
      <c r="B230" s="10">
        <v>2022</v>
      </c>
      <c r="C230" s="10">
        <v>22</v>
      </c>
      <c r="D230" s="10">
        <v>2</v>
      </c>
      <c r="E230" s="10">
        <v>3459000</v>
      </c>
      <c r="F230" s="10">
        <v>3962000</v>
      </c>
      <c r="G230" s="10">
        <v>1760000</v>
      </c>
      <c r="H230" s="10">
        <v>3240000</v>
      </c>
    </row>
    <row r="231" spans="1:8" x14ac:dyDescent="0.25">
      <c r="A231" s="5" t="s">
        <v>215</v>
      </c>
      <c r="B231" s="10">
        <v>2022</v>
      </c>
      <c r="C231" s="10">
        <v>59</v>
      </c>
      <c r="D231" s="10">
        <v>4</v>
      </c>
      <c r="E231" s="10">
        <v>25421000</v>
      </c>
      <c r="F231" s="10">
        <v>17489000</v>
      </c>
      <c r="G231" s="10">
        <v>14114000</v>
      </c>
      <c r="H231" s="10">
        <v>17770000</v>
      </c>
    </row>
    <row r="232" spans="1:8" x14ac:dyDescent="0.25">
      <c r="A232" s="5" t="s">
        <v>319</v>
      </c>
      <c r="B232" s="10">
        <v>2022</v>
      </c>
      <c r="C232" s="10">
        <v>20</v>
      </c>
      <c r="D232" s="10">
        <v>2</v>
      </c>
      <c r="E232" s="10">
        <v>2315000</v>
      </c>
      <c r="F232" s="10">
        <v>2173000</v>
      </c>
      <c r="G232" s="10">
        <v>2475000</v>
      </c>
      <c r="H232" s="10">
        <v>1770000</v>
      </c>
    </row>
    <row r="233" spans="1:8" x14ac:dyDescent="0.25">
      <c r="A233" s="5" t="s">
        <v>315</v>
      </c>
      <c r="B233" s="10">
        <v>2022</v>
      </c>
      <c r="C233" s="10">
        <v>5</v>
      </c>
      <c r="D233" s="10">
        <v>2</v>
      </c>
      <c r="E233" s="10">
        <v>0</v>
      </c>
      <c r="F233" s="10">
        <v>988000</v>
      </c>
      <c r="G233" s="10">
        <v>946000</v>
      </c>
      <c r="H233" s="10">
        <v>1000000</v>
      </c>
    </row>
    <row r="234" spans="1:8" x14ac:dyDescent="0.25">
      <c r="A234" s="5" t="s">
        <v>219</v>
      </c>
      <c r="B234" s="10">
        <v>2022</v>
      </c>
      <c r="C234" s="10">
        <v>264</v>
      </c>
      <c r="D234" s="10">
        <v>31</v>
      </c>
      <c r="E234" s="10">
        <v>78538000</v>
      </c>
      <c r="F234" s="10">
        <v>55057000</v>
      </c>
      <c r="G234" s="10">
        <v>47068000</v>
      </c>
      <c r="H234" s="10">
        <v>56564000</v>
      </c>
    </row>
    <row r="235" spans="1:8" x14ac:dyDescent="0.25">
      <c r="A235" s="5" t="s">
        <v>320</v>
      </c>
      <c r="B235" s="10">
        <v>2023</v>
      </c>
      <c r="C235" s="10">
        <v>177</v>
      </c>
      <c r="D235" s="10">
        <v>10</v>
      </c>
      <c r="E235" s="10">
        <v>48659000</v>
      </c>
      <c r="F235" s="10">
        <v>27907000</v>
      </c>
      <c r="G235" s="10">
        <v>30844000</v>
      </c>
      <c r="H235" s="10">
        <v>34902000</v>
      </c>
    </row>
    <row r="236" spans="1:8" x14ac:dyDescent="0.25">
      <c r="A236" s="5" t="s">
        <v>317</v>
      </c>
      <c r="B236" s="10">
        <v>2023</v>
      </c>
      <c r="C236" s="10">
        <v>1</v>
      </c>
      <c r="D236" s="10">
        <v>2</v>
      </c>
      <c r="E236" s="10">
        <v>0</v>
      </c>
      <c r="F236" s="10">
        <v>40000</v>
      </c>
      <c r="G236" s="10">
        <v>0</v>
      </c>
      <c r="H236" s="10">
        <v>0</v>
      </c>
    </row>
    <row r="237" spans="1:8" x14ac:dyDescent="0.25">
      <c r="A237" s="5" t="s">
        <v>318</v>
      </c>
      <c r="B237" s="10">
        <v>2023</v>
      </c>
      <c r="C237" s="10">
        <v>36</v>
      </c>
      <c r="D237" s="10">
        <v>2</v>
      </c>
      <c r="E237" s="10">
        <v>5474000</v>
      </c>
      <c r="F237" s="10">
        <v>1777000</v>
      </c>
      <c r="G237" s="10">
        <v>4177000</v>
      </c>
      <c r="H237" s="10">
        <v>3400000</v>
      </c>
    </row>
    <row r="238" spans="1:8" x14ac:dyDescent="0.25">
      <c r="A238" s="5" t="s">
        <v>215</v>
      </c>
      <c r="B238" s="10">
        <v>2023</v>
      </c>
      <c r="C238" s="10">
        <v>49</v>
      </c>
      <c r="D238" s="10">
        <v>4</v>
      </c>
      <c r="E238" s="10">
        <v>16550000</v>
      </c>
      <c r="F238" s="10">
        <v>18507000</v>
      </c>
      <c r="G238" s="10">
        <v>12643000</v>
      </c>
      <c r="H238" s="10">
        <v>17327000</v>
      </c>
    </row>
    <row r="239" spans="1:8" x14ac:dyDescent="0.25">
      <c r="A239" s="5" t="s">
        <v>319</v>
      </c>
      <c r="B239" s="10">
        <v>2023</v>
      </c>
      <c r="C239" s="10">
        <v>16</v>
      </c>
      <c r="D239" s="10">
        <v>1</v>
      </c>
      <c r="E239" s="10">
        <v>4012000</v>
      </c>
      <c r="F239" s="10">
        <v>2373000</v>
      </c>
      <c r="G239" s="10">
        <v>0</v>
      </c>
      <c r="H239" s="10">
        <v>660000</v>
      </c>
    </row>
    <row r="240" spans="1:8" x14ac:dyDescent="0.25">
      <c r="A240" s="5" t="s">
        <v>315</v>
      </c>
      <c r="B240" s="10">
        <v>2023</v>
      </c>
      <c r="C240" s="10">
        <v>6</v>
      </c>
      <c r="D240" s="10">
        <v>1</v>
      </c>
      <c r="E240" s="10">
        <v>0</v>
      </c>
      <c r="F240" s="10">
        <v>920000</v>
      </c>
      <c r="G240" s="10">
        <v>946000</v>
      </c>
      <c r="H240" s="10">
        <v>1000000</v>
      </c>
    </row>
    <row r="241" spans="1:8" x14ac:dyDescent="0.25">
      <c r="A241" s="5" t="s">
        <v>219</v>
      </c>
      <c r="B241" s="10">
        <v>2023</v>
      </c>
      <c r="C241" s="10">
        <v>285</v>
      </c>
      <c r="D241" s="10">
        <v>20</v>
      </c>
      <c r="E241" s="10">
        <v>74695000</v>
      </c>
      <c r="F241" s="10">
        <v>51524000</v>
      </c>
      <c r="G241" s="10">
        <v>48610000</v>
      </c>
      <c r="H241" s="10">
        <v>57289000</v>
      </c>
    </row>
    <row r="242" spans="1:8" x14ac:dyDescent="0.25">
      <c r="A242" s="5" t="s">
        <v>320</v>
      </c>
      <c r="B242" s="10">
        <v>2024</v>
      </c>
      <c r="C242" s="10">
        <v>153</v>
      </c>
      <c r="D242" s="10">
        <v>10</v>
      </c>
      <c r="E242" s="10">
        <v>57324000</v>
      </c>
      <c r="F242" s="10">
        <v>28876000</v>
      </c>
      <c r="G242" s="10">
        <v>34323000</v>
      </c>
      <c r="H242" s="10">
        <v>35149000</v>
      </c>
    </row>
    <row r="243" spans="1:8" x14ac:dyDescent="0.25">
      <c r="A243" s="5" t="s">
        <v>317</v>
      </c>
      <c r="B243" s="10">
        <v>2024</v>
      </c>
      <c r="C243" s="10">
        <v>0</v>
      </c>
      <c r="D243" s="10">
        <v>0</v>
      </c>
      <c r="E243" s="10">
        <v>0</v>
      </c>
      <c r="F243" s="10">
        <v>0</v>
      </c>
      <c r="G243" s="10">
        <v>0</v>
      </c>
      <c r="H243" s="10">
        <v>0</v>
      </c>
    </row>
    <row r="244" spans="1:8" x14ac:dyDescent="0.25">
      <c r="A244" s="5" t="s">
        <v>318</v>
      </c>
      <c r="B244" s="10">
        <v>2024</v>
      </c>
      <c r="C244" s="10">
        <v>24</v>
      </c>
      <c r="D244" s="10">
        <v>2</v>
      </c>
      <c r="E244" s="10">
        <v>6009000</v>
      </c>
      <c r="F244" s="10">
        <v>3265000</v>
      </c>
      <c r="G244" s="10">
        <v>3100000</v>
      </c>
      <c r="H244" s="10">
        <v>4700000</v>
      </c>
    </row>
    <row r="245" spans="1:8" x14ac:dyDescent="0.25">
      <c r="A245" s="5" t="s">
        <v>215</v>
      </c>
      <c r="B245" s="10">
        <v>2024</v>
      </c>
      <c r="C245" s="10">
        <v>58</v>
      </c>
      <c r="D245" s="10">
        <v>8</v>
      </c>
      <c r="E245" s="10">
        <v>24313000</v>
      </c>
      <c r="F245" s="10">
        <v>11231000</v>
      </c>
      <c r="G245" s="10">
        <v>16935000</v>
      </c>
      <c r="H245" s="10">
        <v>16820000</v>
      </c>
    </row>
    <row r="246" spans="1:8" x14ac:dyDescent="0.25">
      <c r="A246" s="5" t="s">
        <v>319</v>
      </c>
      <c r="B246" s="10">
        <v>2024</v>
      </c>
      <c r="C246" s="10">
        <v>18</v>
      </c>
      <c r="D246" s="10">
        <v>1</v>
      </c>
      <c r="E246" s="10">
        <v>1854000</v>
      </c>
      <c r="F246" s="10">
        <v>290000</v>
      </c>
      <c r="G246" s="10">
        <v>854000</v>
      </c>
      <c r="H246" s="10">
        <v>770000</v>
      </c>
    </row>
    <row r="247" spans="1:8" x14ac:dyDescent="0.25">
      <c r="A247" s="5" t="s">
        <v>315</v>
      </c>
      <c r="B247" s="10">
        <v>2024</v>
      </c>
      <c r="C247" s="10">
        <v>6</v>
      </c>
      <c r="D247" s="10">
        <v>0</v>
      </c>
      <c r="E247" s="10">
        <v>0</v>
      </c>
      <c r="F247" s="10">
        <v>970000</v>
      </c>
      <c r="G247" s="10">
        <v>946000</v>
      </c>
      <c r="H247" s="10">
        <v>1000000</v>
      </c>
    </row>
    <row r="248" spans="1:8" x14ac:dyDescent="0.25">
      <c r="A248" s="5" t="s">
        <v>219</v>
      </c>
      <c r="B248" s="10">
        <v>2024</v>
      </c>
      <c r="C248" s="10">
        <v>259</v>
      </c>
      <c r="D248" s="10">
        <v>21</v>
      </c>
      <c r="E248" s="10">
        <v>89500000</v>
      </c>
      <c r="F248" s="10">
        <v>44632000</v>
      </c>
      <c r="G248" s="10">
        <v>56158000</v>
      </c>
      <c r="H248" s="10">
        <v>58439000</v>
      </c>
    </row>
    <row r="249" spans="1:8" x14ac:dyDescent="0.25">
      <c r="A249" s="5" t="s">
        <v>320</v>
      </c>
      <c r="B249" s="10">
        <v>2025</v>
      </c>
      <c r="C249" s="10">
        <v>197</v>
      </c>
      <c r="D249" s="10">
        <v>8</v>
      </c>
      <c r="E249" s="10">
        <v>52200000</v>
      </c>
      <c r="F249" s="10">
        <v>28888000</v>
      </c>
      <c r="G249" s="10">
        <v>31189000</v>
      </c>
      <c r="H249" s="10">
        <v>36568000</v>
      </c>
    </row>
    <row r="250" spans="1:8" x14ac:dyDescent="0.25">
      <c r="A250" s="5" t="s">
        <v>317</v>
      </c>
      <c r="B250" s="10">
        <v>2025</v>
      </c>
      <c r="C250" s="10">
        <v>0</v>
      </c>
      <c r="D250" s="10">
        <v>0</v>
      </c>
      <c r="E250" s="10">
        <v>0</v>
      </c>
      <c r="F250" s="10">
        <v>0</v>
      </c>
      <c r="G250" s="10">
        <v>0</v>
      </c>
      <c r="H250" s="10">
        <v>0</v>
      </c>
    </row>
    <row r="251" spans="1:8" x14ac:dyDescent="0.25">
      <c r="A251" s="5" t="s">
        <v>318</v>
      </c>
      <c r="B251" s="10">
        <v>2025</v>
      </c>
      <c r="C251" s="10">
        <v>17</v>
      </c>
      <c r="D251" s="10">
        <v>1</v>
      </c>
      <c r="E251" s="10">
        <v>6061000</v>
      </c>
      <c r="F251" s="10">
        <v>3952000</v>
      </c>
      <c r="G251" s="10">
        <v>3320000</v>
      </c>
      <c r="H251" s="10">
        <v>3920000</v>
      </c>
    </row>
    <row r="252" spans="1:8" x14ac:dyDescent="0.25">
      <c r="A252" s="5" t="s">
        <v>215</v>
      </c>
      <c r="B252" s="10">
        <v>2025</v>
      </c>
      <c r="C252" s="10">
        <v>64</v>
      </c>
      <c r="D252" s="10">
        <v>4</v>
      </c>
      <c r="E252" s="10">
        <v>31181000</v>
      </c>
      <c r="F252" s="10">
        <v>18735000</v>
      </c>
      <c r="G252" s="10">
        <v>17883000</v>
      </c>
      <c r="H252" s="10">
        <v>20285000</v>
      </c>
    </row>
    <row r="253" spans="1:8" x14ac:dyDescent="0.25">
      <c r="A253" s="5" t="s">
        <v>319</v>
      </c>
      <c r="B253" s="10">
        <v>2025</v>
      </c>
      <c r="C253" s="10">
        <v>22</v>
      </c>
      <c r="D253" s="10">
        <v>0</v>
      </c>
      <c r="E253" s="10">
        <v>1080000</v>
      </c>
      <c r="F253" s="10">
        <v>944000</v>
      </c>
      <c r="G253" s="10">
        <v>1300000</v>
      </c>
      <c r="H253" s="10">
        <v>1674000</v>
      </c>
    </row>
    <row r="254" spans="1:8" x14ac:dyDescent="0.25">
      <c r="A254" s="5" t="s">
        <v>315</v>
      </c>
      <c r="B254" s="10">
        <v>2025</v>
      </c>
      <c r="C254" s="10">
        <v>6</v>
      </c>
      <c r="D254" s="10">
        <v>0</v>
      </c>
      <c r="E254" s="10">
        <v>0</v>
      </c>
      <c r="F254" s="10">
        <v>935000</v>
      </c>
      <c r="G254" s="10">
        <v>320000</v>
      </c>
      <c r="H254" s="10">
        <v>700000</v>
      </c>
    </row>
    <row r="255" spans="1:8" x14ac:dyDescent="0.25">
      <c r="A255" s="5" t="s">
        <v>219</v>
      </c>
      <c r="B255" s="10">
        <v>2025</v>
      </c>
      <c r="C255" s="10">
        <v>306</v>
      </c>
      <c r="D255" s="10">
        <v>13</v>
      </c>
      <c r="E255" s="10">
        <v>90522000</v>
      </c>
      <c r="F255" s="10">
        <v>53454000</v>
      </c>
      <c r="G255" s="10">
        <v>54012000</v>
      </c>
      <c r="H255" s="10">
        <v>63147000</v>
      </c>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36"/>
  <sheetViews>
    <sheetView workbookViewId="0"/>
  </sheetViews>
  <sheetFormatPr defaultColWidth="11.42578125" defaultRowHeight="15" x14ac:dyDescent="0.25"/>
  <cols>
    <col min="1" max="1" width="27.7109375" customWidth="1"/>
    <col min="2" max="20" width="31.7109375" customWidth="1"/>
  </cols>
  <sheetData>
    <row r="1" spans="1:12" ht="21" customHeight="1" x14ac:dyDescent="0.25">
      <c r="A1" s="1" t="s">
        <v>47</v>
      </c>
    </row>
    <row r="2" spans="1:12" ht="30" customHeight="1" x14ac:dyDescent="0.25">
      <c r="A2" s="8" t="s">
        <v>12</v>
      </c>
    </row>
    <row r="3" spans="1:12" ht="30" customHeight="1" x14ac:dyDescent="0.25">
      <c r="A3" s="4" t="s">
        <v>321</v>
      </c>
      <c r="B3" s="9" t="s">
        <v>322</v>
      </c>
      <c r="C3" s="9" t="s">
        <v>323</v>
      </c>
      <c r="D3" s="9" t="s">
        <v>324</v>
      </c>
      <c r="E3" s="9" t="s">
        <v>325</v>
      </c>
      <c r="F3" s="9" t="s">
        <v>326</v>
      </c>
      <c r="G3" s="9" t="s">
        <v>327</v>
      </c>
      <c r="H3" s="9" t="s">
        <v>328</v>
      </c>
      <c r="I3" s="9" t="s">
        <v>329</v>
      </c>
      <c r="J3" s="9" t="s">
        <v>330</v>
      </c>
      <c r="K3" s="9" t="s">
        <v>331</v>
      </c>
      <c r="L3" s="9" t="s">
        <v>332</v>
      </c>
    </row>
    <row r="4" spans="1:12" ht="25.5" customHeight="1" x14ac:dyDescent="0.25">
      <c r="A4" s="5">
        <v>1993</v>
      </c>
      <c r="B4" s="10">
        <v>470000</v>
      </c>
      <c r="C4" s="10">
        <v>0</v>
      </c>
      <c r="D4" s="10">
        <v>1350000</v>
      </c>
      <c r="E4" s="10">
        <v>3089000</v>
      </c>
      <c r="F4" s="10">
        <v>0</v>
      </c>
      <c r="G4" s="10">
        <v>0</v>
      </c>
      <c r="H4" s="10">
        <v>4909000</v>
      </c>
      <c r="I4" s="10">
        <v>0</v>
      </c>
      <c r="J4" s="10">
        <v>0</v>
      </c>
      <c r="K4" s="10">
        <v>0</v>
      </c>
      <c r="L4" s="10">
        <v>0</v>
      </c>
    </row>
    <row r="5" spans="1:12" x14ac:dyDescent="0.25">
      <c r="A5" s="5">
        <v>1994</v>
      </c>
      <c r="B5" s="10">
        <v>240000</v>
      </c>
      <c r="C5" s="10">
        <v>0</v>
      </c>
      <c r="D5" s="10">
        <v>0</v>
      </c>
      <c r="E5" s="10">
        <v>5823000</v>
      </c>
      <c r="F5" s="10">
        <v>0</v>
      </c>
      <c r="G5" s="10">
        <v>0</v>
      </c>
      <c r="H5" s="10">
        <v>6063000</v>
      </c>
      <c r="I5" s="10">
        <v>0</v>
      </c>
      <c r="J5" s="10">
        <v>72000</v>
      </c>
      <c r="K5" s="10">
        <v>0</v>
      </c>
      <c r="L5" s="10">
        <v>72000</v>
      </c>
    </row>
    <row r="6" spans="1:12" x14ac:dyDescent="0.25">
      <c r="A6" s="5">
        <v>1995</v>
      </c>
      <c r="B6" s="10">
        <v>600000</v>
      </c>
      <c r="C6" s="10">
        <v>0</v>
      </c>
      <c r="D6" s="10">
        <v>0</v>
      </c>
      <c r="E6" s="10">
        <v>1470000</v>
      </c>
      <c r="F6" s="10">
        <v>0</v>
      </c>
      <c r="G6" s="10">
        <v>0</v>
      </c>
      <c r="H6" s="10">
        <v>2070000</v>
      </c>
      <c r="I6" s="10">
        <v>0</v>
      </c>
      <c r="J6" s="10">
        <v>2902000</v>
      </c>
      <c r="K6" s="10">
        <v>0</v>
      </c>
      <c r="L6" s="10">
        <v>2902000</v>
      </c>
    </row>
    <row r="7" spans="1:12" x14ac:dyDescent="0.25">
      <c r="A7" s="5">
        <v>1996</v>
      </c>
      <c r="B7" s="10">
        <v>1355000</v>
      </c>
      <c r="C7" s="10">
        <v>0</v>
      </c>
      <c r="D7" s="10">
        <v>0</v>
      </c>
      <c r="E7" s="10">
        <v>6690000</v>
      </c>
      <c r="F7" s="10">
        <v>0</v>
      </c>
      <c r="G7" s="10">
        <v>0</v>
      </c>
      <c r="H7" s="10">
        <v>8045000</v>
      </c>
      <c r="I7" s="10">
        <v>370000</v>
      </c>
      <c r="J7" s="10">
        <v>2479000</v>
      </c>
      <c r="K7" s="10">
        <v>0</v>
      </c>
      <c r="L7" s="10">
        <v>2849000</v>
      </c>
    </row>
    <row r="8" spans="1:12" x14ac:dyDescent="0.25">
      <c r="A8" s="5">
        <v>1997</v>
      </c>
      <c r="B8" s="10">
        <v>1200000</v>
      </c>
      <c r="C8" s="10">
        <v>0</v>
      </c>
      <c r="D8" s="10">
        <v>3605000</v>
      </c>
      <c r="E8" s="10">
        <v>120000</v>
      </c>
      <c r="F8" s="10">
        <v>0</v>
      </c>
      <c r="G8" s="10">
        <v>0</v>
      </c>
      <c r="H8" s="10">
        <v>3505000</v>
      </c>
      <c r="I8" s="10">
        <v>470000</v>
      </c>
      <c r="J8" s="10">
        <v>1698000</v>
      </c>
      <c r="K8" s="10">
        <v>0</v>
      </c>
      <c r="L8" s="10">
        <v>2168000</v>
      </c>
    </row>
    <row r="9" spans="1:12" x14ac:dyDescent="0.25">
      <c r="A9" s="5">
        <v>1998</v>
      </c>
      <c r="B9" s="10">
        <v>750000</v>
      </c>
      <c r="C9" s="10">
        <v>0</v>
      </c>
      <c r="D9" s="10">
        <v>60000</v>
      </c>
      <c r="E9" s="10">
        <v>200000</v>
      </c>
      <c r="F9" s="10">
        <v>0</v>
      </c>
      <c r="G9" s="10">
        <v>0</v>
      </c>
      <c r="H9" s="10">
        <v>1010000</v>
      </c>
      <c r="I9" s="10">
        <v>0</v>
      </c>
      <c r="J9" s="10">
        <v>2140000</v>
      </c>
      <c r="K9" s="10">
        <v>0</v>
      </c>
      <c r="L9" s="10">
        <v>2140000</v>
      </c>
    </row>
    <row r="10" spans="1:12" x14ac:dyDescent="0.25">
      <c r="A10" s="5">
        <v>1999</v>
      </c>
      <c r="B10" s="10">
        <v>500000</v>
      </c>
      <c r="C10" s="10">
        <v>244000</v>
      </c>
      <c r="D10" s="10">
        <v>0</v>
      </c>
      <c r="E10" s="10">
        <v>0</v>
      </c>
      <c r="F10" s="10">
        <v>0</v>
      </c>
      <c r="G10" s="10">
        <v>0</v>
      </c>
      <c r="H10" s="10">
        <v>744000</v>
      </c>
      <c r="I10" s="10">
        <v>0</v>
      </c>
      <c r="J10" s="10">
        <v>900000</v>
      </c>
      <c r="K10" s="10">
        <v>0</v>
      </c>
      <c r="L10" s="10">
        <v>900000</v>
      </c>
    </row>
    <row r="11" spans="1:12" x14ac:dyDescent="0.25">
      <c r="A11" s="5">
        <v>2000</v>
      </c>
      <c r="B11" s="10">
        <v>500000</v>
      </c>
      <c r="C11" s="10">
        <v>4610000</v>
      </c>
      <c r="D11" s="10">
        <v>0</v>
      </c>
      <c r="E11" s="10">
        <v>0</v>
      </c>
      <c r="F11" s="10">
        <v>0</v>
      </c>
      <c r="G11" s="10">
        <v>0</v>
      </c>
      <c r="H11" s="10">
        <v>5110000</v>
      </c>
      <c r="I11" s="10">
        <v>0</v>
      </c>
      <c r="J11" s="10">
        <v>3436000</v>
      </c>
      <c r="K11" s="10">
        <v>0</v>
      </c>
      <c r="L11" s="10">
        <v>3436000</v>
      </c>
    </row>
    <row r="12" spans="1:12" x14ac:dyDescent="0.25">
      <c r="A12" s="5">
        <v>2001</v>
      </c>
      <c r="B12" s="10">
        <v>1620000</v>
      </c>
      <c r="C12" s="10">
        <v>10833000</v>
      </c>
      <c r="D12" s="10">
        <v>2649000</v>
      </c>
      <c r="E12" s="10">
        <v>5524000</v>
      </c>
      <c r="F12" s="10">
        <v>0</v>
      </c>
      <c r="G12" s="10">
        <v>0</v>
      </c>
      <c r="H12" s="10">
        <v>20626000</v>
      </c>
      <c r="I12" s="10">
        <v>0</v>
      </c>
      <c r="J12" s="10">
        <v>2475000</v>
      </c>
      <c r="K12" s="10">
        <v>0</v>
      </c>
      <c r="L12" s="10">
        <v>2475000</v>
      </c>
    </row>
    <row r="13" spans="1:12" x14ac:dyDescent="0.25">
      <c r="A13" s="5">
        <v>2002</v>
      </c>
      <c r="B13" s="10">
        <v>1800000</v>
      </c>
      <c r="C13" s="10">
        <v>11623000</v>
      </c>
      <c r="D13" s="10">
        <v>720000</v>
      </c>
      <c r="E13" s="10">
        <v>7930000</v>
      </c>
      <c r="F13" s="10">
        <v>0</v>
      </c>
      <c r="G13" s="10">
        <v>500000</v>
      </c>
      <c r="H13" s="10">
        <v>22573000</v>
      </c>
      <c r="I13" s="10">
        <v>0</v>
      </c>
      <c r="J13" s="10">
        <v>2879000</v>
      </c>
      <c r="K13" s="10">
        <v>0</v>
      </c>
      <c r="L13" s="10">
        <v>2879000</v>
      </c>
    </row>
    <row r="14" spans="1:12" x14ac:dyDescent="0.25">
      <c r="A14" s="5">
        <v>2003</v>
      </c>
      <c r="B14" s="10">
        <v>550000</v>
      </c>
      <c r="C14" s="10">
        <v>9518000</v>
      </c>
      <c r="D14" s="10">
        <v>0</v>
      </c>
      <c r="E14" s="10">
        <v>7820000</v>
      </c>
      <c r="F14" s="10">
        <v>2900000</v>
      </c>
      <c r="G14" s="10">
        <v>400000</v>
      </c>
      <c r="H14" s="10">
        <v>21188000</v>
      </c>
      <c r="I14" s="10">
        <v>0</v>
      </c>
      <c r="J14" s="10">
        <v>2570000</v>
      </c>
      <c r="K14" s="10">
        <v>0</v>
      </c>
      <c r="L14" s="10">
        <v>2570000</v>
      </c>
    </row>
    <row r="15" spans="1:12" x14ac:dyDescent="0.25">
      <c r="A15" s="5">
        <v>2004</v>
      </c>
      <c r="B15" s="10">
        <v>1860000</v>
      </c>
      <c r="C15" s="10">
        <v>3475000</v>
      </c>
      <c r="D15" s="10">
        <v>0</v>
      </c>
      <c r="E15" s="10">
        <v>4450000</v>
      </c>
      <c r="F15" s="10">
        <v>6750000</v>
      </c>
      <c r="G15" s="10">
        <v>450000</v>
      </c>
      <c r="H15" s="10">
        <v>16985000</v>
      </c>
      <c r="I15" s="10">
        <v>0</v>
      </c>
      <c r="J15" s="10">
        <v>824000</v>
      </c>
      <c r="K15" s="10">
        <v>0</v>
      </c>
      <c r="L15" s="10">
        <v>824000</v>
      </c>
    </row>
    <row r="16" spans="1:12" x14ac:dyDescent="0.25">
      <c r="A16" s="5">
        <v>2005</v>
      </c>
      <c r="B16" s="10">
        <v>0</v>
      </c>
      <c r="C16" s="10">
        <v>570000</v>
      </c>
      <c r="D16" s="10">
        <v>0</v>
      </c>
      <c r="E16" s="10">
        <v>2610000</v>
      </c>
      <c r="F16" s="10">
        <v>13210000</v>
      </c>
      <c r="G16" s="10">
        <v>450000</v>
      </c>
      <c r="H16" s="10">
        <v>16840000</v>
      </c>
      <c r="I16" s="10">
        <v>0</v>
      </c>
      <c r="J16" s="10">
        <v>150000</v>
      </c>
      <c r="K16" s="10">
        <v>0</v>
      </c>
      <c r="L16" s="10">
        <v>150000</v>
      </c>
    </row>
    <row r="17" spans="1:12" x14ac:dyDescent="0.25">
      <c r="A17" s="5">
        <v>2006</v>
      </c>
      <c r="B17" s="10">
        <v>2400000</v>
      </c>
      <c r="C17" s="10">
        <v>300000</v>
      </c>
      <c r="D17" s="10">
        <v>0</v>
      </c>
      <c r="E17" s="10">
        <v>11575000</v>
      </c>
      <c r="F17" s="10">
        <v>15940000</v>
      </c>
      <c r="G17" s="10">
        <v>0</v>
      </c>
      <c r="H17" s="10">
        <v>30215000</v>
      </c>
      <c r="I17" s="10">
        <v>0</v>
      </c>
      <c r="J17" s="10">
        <v>375000</v>
      </c>
      <c r="K17" s="10">
        <v>0</v>
      </c>
      <c r="L17" s="10">
        <v>375000</v>
      </c>
    </row>
    <row r="18" spans="1:12" x14ac:dyDescent="0.25">
      <c r="A18" s="5">
        <v>2007</v>
      </c>
      <c r="B18" s="10">
        <v>0</v>
      </c>
      <c r="C18" s="10">
        <v>0</v>
      </c>
      <c r="D18" s="10">
        <v>0</v>
      </c>
      <c r="E18" s="10">
        <v>10511000</v>
      </c>
      <c r="F18" s="10">
        <v>33555000</v>
      </c>
      <c r="G18" s="10">
        <v>0</v>
      </c>
      <c r="H18" s="10">
        <v>44066000</v>
      </c>
      <c r="I18" s="10">
        <v>0</v>
      </c>
      <c r="J18" s="10">
        <v>420000</v>
      </c>
      <c r="K18" s="10">
        <v>0</v>
      </c>
      <c r="L18" s="10">
        <v>420000</v>
      </c>
    </row>
    <row r="19" spans="1:12" x14ac:dyDescent="0.25">
      <c r="A19" s="5">
        <v>2008</v>
      </c>
      <c r="B19" s="10">
        <v>0</v>
      </c>
      <c r="C19" s="10">
        <v>0</v>
      </c>
      <c r="D19" s="10">
        <v>0</v>
      </c>
      <c r="E19" s="10">
        <v>5600000</v>
      </c>
      <c r="F19" s="10">
        <v>22703000</v>
      </c>
      <c r="G19" s="10">
        <v>0</v>
      </c>
      <c r="H19" s="10">
        <v>28303000</v>
      </c>
      <c r="I19" s="10">
        <v>0</v>
      </c>
      <c r="J19" s="10">
        <v>519000</v>
      </c>
      <c r="K19" s="10">
        <v>0</v>
      </c>
      <c r="L19" s="10">
        <v>519000</v>
      </c>
    </row>
    <row r="20" spans="1:12" x14ac:dyDescent="0.25">
      <c r="A20" s="5">
        <v>2009</v>
      </c>
      <c r="B20" s="10">
        <v>0</v>
      </c>
      <c r="C20" s="10">
        <v>0</v>
      </c>
      <c r="D20" s="10">
        <v>0</v>
      </c>
      <c r="E20" s="10">
        <v>5460000</v>
      </c>
      <c r="F20" s="10">
        <v>29938000</v>
      </c>
      <c r="G20" s="10">
        <v>0</v>
      </c>
      <c r="H20" s="10">
        <v>35398000</v>
      </c>
      <c r="I20" s="10">
        <v>0</v>
      </c>
      <c r="J20" s="10">
        <v>328000</v>
      </c>
      <c r="K20" s="10">
        <v>0</v>
      </c>
      <c r="L20" s="10">
        <v>328000</v>
      </c>
    </row>
    <row r="21" spans="1:12" x14ac:dyDescent="0.25">
      <c r="A21" s="5">
        <v>2010</v>
      </c>
      <c r="B21" s="10">
        <v>0</v>
      </c>
      <c r="C21" s="10">
        <v>0</v>
      </c>
      <c r="D21" s="10">
        <v>0</v>
      </c>
      <c r="E21" s="10">
        <v>2150000</v>
      </c>
      <c r="F21" s="10">
        <v>26533000</v>
      </c>
      <c r="G21" s="10">
        <v>0</v>
      </c>
      <c r="H21" s="10">
        <v>28683000</v>
      </c>
      <c r="I21" s="10">
        <v>0</v>
      </c>
      <c r="J21" s="10">
        <v>452000</v>
      </c>
      <c r="K21" s="10">
        <v>0</v>
      </c>
      <c r="L21" s="10">
        <v>452000</v>
      </c>
    </row>
    <row r="22" spans="1:12" x14ac:dyDescent="0.25">
      <c r="A22" s="5">
        <v>2011</v>
      </c>
      <c r="B22" s="10">
        <v>0</v>
      </c>
      <c r="C22" s="10">
        <v>0</v>
      </c>
      <c r="D22" s="10">
        <v>0</v>
      </c>
      <c r="E22" s="10">
        <v>3400000</v>
      </c>
      <c r="F22" s="10">
        <v>35851000</v>
      </c>
      <c r="G22" s="10">
        <v>0</v>
      </c>
      <c r="H22" s="10">
        <v>39251000</v>
      </c>
      <c r="I22" s="10">
        <v>0</v>
      </c>
      <c r="J22" s="10">
        <v>800000</v>
      </c>
      <c r="K22" s="10">
        <v>0</v>
      </c>
      <c r="L22" s="10">
        <v>800000</v>
      </c>
    </row>
    <row r="23" spans="1:12" x14ac:dyDescent="0.25">
      <c r="A23" s="5">
        <v>2012</v>
      </c>
      <c r="B23" s="10">
        <v>0</v>
      </c>
      <c r="C23" s="10">
        <v>0</v>
      </c>
      <c r="D23" s="10">
        <v>0</v>
      </c>
      <c r="E23" s="10">
        <v>10134000</v>
      </c>
      <c r="F23" s="10">
        <v>23849000</v>
      </c>
      <c r="G23" s="10">
        <v>0</v>
      </c>
      <c r="H23" s="10">
        <v>33983000</v>
      </c>
      <c r="I23" s="10">
        <v>0</v>
      </c>
      <c r="J23" s="10">
        <v>0</v>
      </c>
      <c r="K23" s="10">
        <v>0</v>
      </c>
      <c r="L23" s="10">
        <v>0</v>
      </c>
    </row>
    <row r="24" spans="1:12" x14ac:dyDescent="0.25">
      <c r="A24" s="5">
        <v>2013</v>
      </c>
      <c r="B24" s="10">
        <v>0</v>
      </c>
      <c r="C24" s="10">
        <v>2719000</v>
      </c>
      <c r="D24" s="10">
        <v>0</v>
      </c>
      <c r="E24" s="10">
        <v>10700000</v>
      </c>
      <c r="F24" s="10">
        <v>35044000</v>
      </c>
      <c r="G24" s="10">
        <v>0</v>
      </c>
      <c r="H24" s="10">
        <v>48463000</v>
      </c>
      <c r="I24" s="10">
        <v>0</v>
      </c>
      <c r="J24" s="10">
        <v>55000</v>
      </c>
      <c r="K24" s="10">
        <v>0</v>
      </c>
      <c r="L24" s="10">
        <v>55000</v>
      </c>
    </row>
    <row r="25" spans="1:12" x14ac:dyDescent="0.25">
      <c r="A25" s="5">
        <v>2014</v>
      </c>
      <c r="B25" s="10">
        <v>0</v>
      </c>
      <c r="C25" s="10">
        <v>3813000</v>
      </c>
      <c r="D25" s="10">
        <v>0</v>
      </c>
      <c r="E25" s="10">
        <v>5218000</v>
      </c>
      <c r="F25" s="10">
        <v>49831000</v>
      </c>
      <c r="G25" s="10">
        <v>0</v>
      </c>
      <c r="H25" s="10">
        <v>58862000</v>
      </c>
      <c r="I25" s="10">
        <v>0</v>
      </c>
      <c r="J25" s="10">
        <v>1602000</v>
      </c>
      <c r="K25" s="10">
        <v>1748000</v>
      </c>
      <c r="L25" s="10">
        <v>3350000</v>
      </c>
    </row>
    <row r="26" spans="1:12" x14ac:dyDescent="0.25">
      <c r="A26" s="5">
        <v>2015</v>
      </c>
      <c r="B26" s="10">
        <v>0</v>
      </c>
      <c r="C26" s="10">
        <v>8978000</v>
      </c>
      <c r="D26" s="10">
        <v>0</v>
      </c>
      <c r="E26" s="10">
        <v>4815000</v>
      </c>
      <c r="F26" s="10">
        <v>45926000</v>
      </c>
      <c r="G26" s="10">
        <v>0</v>
      </c>
      <c r="H26" s="10">
        <v>59719000</v>
      </c>
      <c r="I26" s="10">
        <v>0</v>
      </c>
      <c r="J26" s="10">
        <v>2118000</v>
      </c>
      <c r="K26" s="10">
        <v>365000</v>
      </c>
      <c r="L26" s="10">
        <v>2483000</v>
      </c>
    </row>
    <row r="27" spans="1:12" x14ac:dyDescent="0.25">
      <c r="A27" s="5">
        <v>2016</v>
      </c>
      <c r="B27" s="10">
        <v>0</v>
      </c>
      <c r="C27" s="10">
        <v>5324000</v>
      </c>
      <c r="D27" s="10">
        <v>0</v>
      </c>
      <c r="E27" s="10">
        <v>5444000</v>
      </c>
      <c r="F27" s="10">
        <v>38602000</v>
      </c>
      <c r="G27" s="10">
        <v>0</v>
      </c>
      <c r="H27" s="10">
        <v>49370000</v>
      </c>
      <c r="I27" s="10">
        <v>0</v>
      </c>
      <c r="J27" s="10">
        <v>1956000</v>
      </c>
      <c r="K27" s="10">
        <v>0</v>
      </c>
      <c r="L27" s="10">
        <v>1956000</v>
      </c>
    </row>
    <row r="28" spans="1:12" x14ac:dyDescent="0.25">
      <c r="A28" s="5">
        <v>2017</v>
      </c>
      <c r="B28" s="10">
        <v>0</v>
      </c>
      <c r="C28" s="10">
        <v>13883000</v>
      </c>
      <c r="D28" s="10">
        <v>0</v>
      </c>
      <c r="E28" s="10">
        <v>7000000</v>
      </c>
      <c r="F28" s="10">
        <v>37025000</v>
      </c>
      <c r="G28" s="10">
        <v>0</v>
      </c>
      <c r="H28" s="10">
        <v>57908000</v>
      </c>
      <c r="I28" s="10">
        <v>0</v>
      </c>
      <c r="J28" s="10">
        <v>2012000</v>
      </c>
      <c r="K28" s="10">
        <v>0</v>
      </c>
      <c r="L28" s="10">
        <v>2012000</v>
      </c>
    </row>
    <row r="29" spans="1:12" x14ac:dyDescent="0.25">
      <c r="A29" s="5">
        <v>2018</v>
      </c>
      <c r="B29" s="10">
        <v>0</v>
      </c>
      <c r="C29" s="10">
        <v>10116000</v>
      </c>
      <c r="D29" s="10">
        <v>0</v>
      </c>
      <c r="E29" s="10">
        <v>7250000</v>
      </c>
      <c r="F29" s="10">
        <v>48430000</v>
      </c>
      <c r="G29" s="10">
        <v>0</v>
      </c>
      <c r="H29" s="10">
        <v>65796000</v>
      </c>
      <c r="I29" s="10">
        <v>0</v>
      </c>
      <c r="J29" s="10">
        <v>1700000</v>
      </c>
      <c r="K29" s="10">
        <v>0</v>
      </c>
      <c r="L29" s="10">
        <v>1700000</v>
      </c>
    </row>
    <row r="30" spans="1:12" x14ac:dyDescent="0.25">
      <c r="A30" s="5">
        <v>2019</v>
      </c>
      <c r="B30" s="10">
        <v>0</v>
      </c>
      <c r="C30" s="10">
        <v>26352000</v>
      </c>
      <c r="D30" s="10">
        <v>0</v>
      </c>
      <c r="E30" s="10">
        <v>10184000</v>
      </c>
      <c r="F30" s="10">
        <v>23673000</v>
      </c>
      <c r="G30" s="10">
        <v>0</v>
      </c>
      <c r="H30" s="10">
        <v>60209000</v>
      </c>
      <c r="I30" s="10">
        <v>0</v>
      </c>
      <c r="J30" s="10">
        <v>297000</v>
      </c>
      <c r="K30" s="10">
        <v>0</v>
      </c>
      <c r="L30" s="10">
        <v>297000</v>
      </c>
    </row>
    <row r="31" spans="1:12" x14ac:dyDescent="0.25">
      <c r="A31" s="5">
        <v>2020</v>
      </c>
      <c r="B31" s="10">
        <v>0</v>
      </c>
      <c r="C31" s="10">
        <v>41756000</v>
      </c>
      <c r="D31" s="10">
        <v>0</v>
      </c>
      <c r="E31" s="10">
        <v>15296000</v>
      </c>
      <c r="F31" s="10">
        <v>220000</v>
      </c>
      <c r="G31" s="10">
        <v>0</v>
      </c>
      <c r="H31" s="10">
        <v>57272000</v>
      </c>
      <c r="I31" s="10">
        <v>0</v>
      </c>
      <c r="J31" s="10">
        <v>1130000</v>
      </c>
      <c r="K31" s="10">
        <v>0</v>
      </c>
      <c r="L31" s="10">
        <v>1130000</v>
      </c>
    </row>
    <row r="32" spans="1:12" x14ac:dyDescent="0.25">
      <c r="A32" s="5">
        <v>2021</v>
      </c>
      <c r="B32" s="10">
        <v>0</v>
      </c>
      <c r="C32" s="10">
        <v>31276000</v>
      </c>
      <c r="D32" s="10">
        <v>0</v>
      </c>
      <c r="E32" s="10">
        <v>19260000</v>
      </c>
      <c r="F32" s="10">
        <v>160000</v>
      </c>
      <c r="G32" s="10">
        <v>0</v>
      </c>
      <c r="H32" s="10">
        <v>50696000</v>
      </c>
      <c r="I32" s="10">
        <v>0</v>
      </c>
      <c r="J32" s="10">
        <v>300000</v>
      </c>
      <c r="K32" s="10">
        <v>0</v>
      </c>
      <c r="L32" s="10">
        <v>300000</v>
      </c>
    </row>
    <row r="33" spans="1:12" x14ac:dyDescent="0.25">
      <c r="A33" s="5">
        <v>2022</v>
      </c>
      <c r="B33" s="10">
        <v>0</v>
      </c>
      <c r="C33" s="10">
        <v>23370000</v>
      </c>
      <c r="D33" s="10">
        <v>0</v>
      </c>
      <c r="E33" s="10">
        <v>20367000</v>
      </c>
      <c r="F33" s="10">
        <v>175000</v>
      </c>
      <c r="G33" s="10">
        <v>0</v>
      </c>
      <c r="H33" s="10">
        <v>43912000</v>
      </c>
      <c r="I33" s="10">
        <v>0</v>
      </c>
      <c r="J33" s="10">
        <v>0</v>
      </c>
      <c r="K33" s="10">
        <v>0</v>
      </c>
      <c r="L33" s="10">
        <v>0</v>
      </c>
    </row>
    <row r="34" spans="1:12" x14ac:dyDescent="0.25">
      <c r="A34" s="5">
        <v>2023</v>
      </c>
      <c r="B34" s="10">
        <v>0</v>
      </c>
      <c r="C34" s="10">
        <v>28571000</v>
      </c>
      <c r="D34" s="10">
        <v>0</v>
      </c>
      <c r="E34" s="10">
        <v>12010000</v>
      </c>
      <c r="F34" s="10">
        <v>0</v>
      </c>
      <c r="G34" s="10">
        <v>0</v>
      </c>
      <c r="H34" s="10">
        <v>40581000</v>
      </c>
      <c r="I34" s="10">
        <v>0</v>
      </c>
      <c r="J34" s="10">
        <v>250000</v>
      </c>
      <c r="K34" s="10">
        <v>0</v>
      </c>
      <c r="L34" s="10">
        <v>250000</v>
      </c>
    </row>
    <row r="35" spans="1:12" x14ac:dyDescent="0.25">
      <c r="A35" s="5">
        <v>2024</v>
      </c>
      <c r="B35" s="10">
        <v>0</v>
      </c>
      <c r="C35" s="10">
        <v>31247000</v>
      </c>
      <c r="D35" s="10">
        <v>0</v>
      </c>
      <c r="E35" s="10">
        <v>23620000</v>
      </c>
      <c r="F35" s="10">
        <v>0</v>
      </c>
      <c r="G35" s="10">
        <v>0</v>
      </c>
      <c r="H35" s="10">
        <v>54867000</v>
      </c>
      <c r="I35" s="10">
        <v>0</v>
      </c>
      <c r="J35" s="10">
        <v>1030000</v>
      </c>
      <c r="K35" s="10">
        <v>0</v>
      </c>
      <c r="L35" s="10">
        <v>1030000</v>
      </c>
    </row>
    <row r="36" spans="1:12" x14ac:dyDescent="0.25">
      <c r="A36" s="5">
        <v>2025</v>
      </c>
      <c r="B36" s="10">
        <v>0</v>
      </c>
      <c r="C36" s="10">
        <v>24932000</v>
      </c>
      <c r="D36" s="10">
        <v>0</v>
      </c>
      <c r="E36" s="10">
        <v>18748000</v>
      </c>
      <c r="F36" s="10">
        <v>0</v>
      </c>
      <c r="G36" s="10">
        <v>0</v>
      </c>
      <c r="H36" s="10">
        <v>43680000</v>
      </c>
      <c r="I36" s="10">
        <v>0</v>
      </c>
      <c r="J36" s="10">
        <v>522000</v>
      </c>
      <c r="K36" s="10">
        <v>0</v>
      </c>
      <c r="L36" s="10">
        <v>522000</v>
      </c>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35"/>
  <sheetViews>
    <sheetView workbookViewId="0"/>
  </sheetViews>
  <sheetFormatPr defaultColWidth="11.42578125" defaultRowHeight="15" x14ac:dyDescent="0.25"/>
  <cols>
    <col min="1" max="1" width="27.7109375" customWidth="1"/>
    <col min="2" max="20" width="31.7109375" customWidth="1"/>
  </cols>
  <sheetData>
    <row r="1" spans="1:8" ht="21" customHeight="1" x14ac:dyDescent="0.25">
      <c r="A1" s="1" t="s">
        <v>48</v>
      </c>
    </row>
    <row r="2" spans="1:8" ht="30" customHeight="1" x14ac:dyDescent="0.25">
      <c r="A2" s="8" t="s">
        <v>49</v>
      </c>
    </row>
    <row r="3" spans="1:8" ht="30" customHeight="1" x14ac:dyDescent="0.25">
      <c r="A3" s="4" t="s">
        <v>333</v>
      </c>
      <c r="B3" s="9" t="s">
        <v>334</v>
      </c>
      <c r="C3" s="9" t="s">
        <v>335</v>
      </c>
      <c r="D3" s="9" t="s">
        <v>336</v>
      </c>
      <c r="E3" s="9" t="s">
        <v>337</v>
      </c>
      <c r="F3" s="9" t="s">
        <v>338</v>
      </c>
      <c r="G3" s="9" t="s">
        <v>339</v>
      </c>
      <c r="H3" s="9" t="s">
        <v>340</v>
      </c>
    </row>
    <row r="4" spans="1:8" ht="25.5" customHeight="1" x14ac:dyDescent="0.25">
      <c r="A4" s="5">
        <v>1994</v>
      </c>
      <c r="B4" s="10">
        <v>15691000</v>
      </c>
      <c r="C4" s="10">
        <v>6740000</v>
      </c>
      <c r="D4" s="10"/>
      <c r="E4" s="10">
        <v>40000</v>
      </c>
      <c r="F4" s="10">
        <v>22471000</v>
      </c>
      <c r="G4" s="10"/>
      <c r="H4" s="10">
        <v>350000</v>
      </c>
    </row>
    <row r="5" spans="1:8" x14ac:dyDescent="0.25">
      <c r="A5" s="5">
        <v>1995</v>
      </c>
      <c r="B5" s="10">
        <v>19542000</v>
      </c>
      <c r="C5" s="10">
        <v>7770000</v>
      </c>
      <c r="D5" s="10"/>
      <c r="E5" s="10">
        <v>40000</v>
      </c>
      <c r="F5" s="10">
        <v>27352000</v>
      </c>
      <c r="G5" s="10"/>
      <c r="H5" s="10">
        <v>450000</v>
      </c>
    </row>
    <row r="6" spans="1:8" x14ac:dyDescent="0.25">
      <c r="A6" s="5">
        <v>1996</v>
      </c>
      <c r="B6" s="10">
        <v>19720000</v>
      </c>
      <c r="C6" s="10">
        <v>20445000</v>
      </c>
      <c r="D6" s="10"/>
      <c r="E6" s="10">
        <v>20000</v>
      </c>
      <c r="F6" s="10">
        <v>40185000</v>
      </c>
      <c r="G6" s="10"/>
      <c r="H6" s="10">
        <v>435000</v>
      </c>
    </row>
    <row r="7" spans="1:8" x14ac:dyDescent="0.25">
      <c r="A7" s="5">
        <v>1997</v>
      </c>
      <c r="B7" s="10">
        <v>44810000</v>
      </c>
      <c r="C7" s="10">
        <v>12525000</v>
      </c>
      <c r="D7" s="10"/>
      <c r="E7" s="10">
        <v>0</v>
      </c>
      <c r="F7" s="10">
        <v>57335000</v>
      </c>
      <c r="G7" s="10"/>
      <c r="H7" s="10">
        <v>270000</v>
      </c>
    </row>
    <row r="8" spans="1:8" x14ac:dyDescent="0.25">
      <c r="A8" s="5">
        <v>1998</v>
      </c>
      <c r="B8" s="10">
        <v>23375000</v>
      </c>
      <c r="C8" s="10">
        <v>4459000</v>
      </c>
      <c r="D8" s="10"/>
      <c r="E8" s="10">
        <v>20000</v>
      </c>
      <c r="F8" s="10">
        <v>27854000</v>
      </c>
      <c r="G8" s="10"/>
      <c r="H8" s="10">
        <v>492000</v>
      </c>
    </row>
    <row r="9" spans="1:8" x14ac:dyDescent="0.25">
      <c r="A9" s="5">
        <v>1999</v>
      </c>
      <c r="B9" s="10">
        <v>16880000</v>
      </c>
      <c r="C9" s="10">
        <v>13054000</v>
      </c>
      <c r="D9" s="10"/>
      <c r="E9" s="10">
        <v>0</v>
      </c>
      <c r="F9" s="10">
        <v>29934000</v>
      </c>
      <c r="G9" s="10"/>
      <c r="H9" s="10">
        <v>52000</v>
      </c>
    </row>
    <row r="10" spans="1:8" x14ac:dyDescent="0.25">
      <c r="A10" s="5">
        <v>2000</v>
      </c>
      <c r="B10" s="10">
        <v>9740000</v>
      </c>
      <c r="C10" s="10">
        <v>25311000</v>
      </c>
      <c r="D10" s="10"/>
      <c r="E10" s="10">
        <v>0</v>
      </c>
      <c r="F10" s="10">
        <v>35051000</v>
      </c>
      <c r="G10" s="10"/>
      <c r="H10" s="10">
        <v>50000</v>
      </c>
    </row>
    <row r="11" spans="1:8" x14ac:dyDescent="0.25">
      <c r="A11" s="5">
        <v>2001</v>
      </c>
      <c r="B11" s="10">
        <v>2675000</v>
      </c>
      <c r="C11" s="10">
        <v>8542000</v>
      </c>
      <c r="D11" s="10">
        <v>0</v>
      </c>
      <c r="E11" s="10">
        <v>0</v>
      </c>
      <c r="F11" s="10">
        <v>11217000</v>
      </c>
      <c r="G11" s="10">
        <v>349000</v>
      </c>
      <c r="H11" s="10">
        <v>0</v>
      </c>
    </row>
    <row r="12" spans="1:8" x14ac:dyDescent="0.25">
      <c r="A12" s="5">
        <v>2002</v>
      </c>
      <c r="B12" s="10">
        <v>1600000</v>
      </c>
      <c r="C12" s="10">
        <v>6627000</v>
      </c>
      <c r="D12" s="10">
        <v>0</v>
      </c>
      <c r="E12" s="10">
        <v>0</v>
      </c>
      <c r="F12" s="10">
        <v>8227000</v>
      </c>
      <c r="G12" s="10">
        <v>0</v>
      </c>
      <c r="H12" s="10">
        <v>0</v>
      </c>
    </row>
    <row r="13" spans="1:8" x14ac:dyDescent="0.25">
      <c r="A13" s="5">
        <v>2003</v>
      </c>
      <c r="B13" s="10">
        <v>0</v>
      </c>
      <c r="C13" s="10">
        <v>2171000</v>
      </c>
      <c r="D13" s="10">
        <v>0</v>
      </c>
      <c r="E13" s="10">
        <v>0</v>
      </c>
      <c r="F13" s="10">
        <v>2171000</v>
      </c>
      <c r="G13" s="10">
        <v>941000</v>
      </c>
      <c r="H13" s="10">
        <v>0</v>
      </c>
    </row>
    <row r="14" spans="1:8" x14ac:dyDescent="0.25">
      <c r="A14" s="5">
        <v>2004</v>
      </c>
      <c r="B14" s="10">
        <v>2215000</v>
      </c>
      <c r="C14" s="10">
        <v>3699000</v>
      </c>
      <c r="D14" s="10">
        <v>0</v>
      </c>
      <c r="E14" s="10">
        <v>0</v>
      </c>
      <c r="F14" s="10">
        <v>5914000</v>
      </c>
      <c r="G14" s="10">
        <v>1488000</v>
      </c>
      <c r="H14" s="10">
        <v>0</v>
      </c>
    </row>
    <row r="15" spans="1:8" x14ac:dyDescent="0.25">
      <c r="A15" s="5">
        <v>2005</v>
      </c>
      <c r="B15" s="10">
        <v>8560000</v>
      </c>
      <c r="C15" s="10">
        <v>3130000</v>
      </c>
      <c r="D15" s="10">
        <v>0</v>
      </c>
      <c r="E15" s="10">
        <v>1566000</v>
      </c>
      <c r="F15" s="10">
        <v>13256000</v>
      </c>
      <c r="G15" s="10">
        <v>1362000</v>
      </c>
      <c r="H15" s="10">
        <v>0</v>
      </c>
    </row>
    <row r="16" spans="1:8" x14ac:dyDescent="0.25">
      <c r="A16" s="5">
        <v>2006</v>
      </c>
      <c r="B16" s="10">
        <v>26930000</v>
      </c>
      <c r="C16" s="10">
        <v>4312000</v>
      </c>
      <c r="D16" s="10">
        <v>0</v>
      </c>
      <c r="E16" s="10">
        <v>0</v>
      </c>
      <c r="F16" s="10">
        <v>31242000</v>
      </c>
      <c r="G16" s="10">
        <v>998000</v>
      </c>
      <c r="H16" s="10">
        <v>0</v>
      </c>
    </row>
    <row r="17" spans="1:8" x14ac:dyDescent="0.25">
      <c r="A17" s="5">
        <v>2007</v>
      </c>
      <c r="B17" s="10">
        <v>32150000</v>
      </c>
      <c r="C17" s="10">
        <v>164000</v>
      </c>
      <c r="D17" s="10">
        <v>0</v>
      </c>
      <c r="E17" s="10">
        <v>0</v>
      </c>
      <c r="F17" s="10">
        <v>32314000</v>
      </c>
      <c r="G17" s="10">
        <v>2169000</v>
      </c>
      <c r="H17" s="10">
        <v>0</v>
      </c>
    </row>
    <row r="18" spans="1:8" x14ac:dyDescent="0.25">
      <c r="A18" s="5">
        <v>2008</v>
      </c>
      <c r="B18" s="10">
        <v>62185000</v>
      </c>
      <c r="C18" s="10">
        <v>130000</v>
      </c>
      <c r="D18" s="10">
        <v>0</v>
      </c>
      <c r="E18" s="10">
        <v>15000</v>
      </c>
      <c r="F18" s="10">
        <v>62330000</v>
      </c>
      <c r="G18" s="10">
        <v>551000</v>
      </c>
      <c r="H18" s="10">
        <v>0</v>
      </c>
    </row>
    <row r="19" spans="1:8" x14ac:dyDescent="0.25">
      <c r="A19" s="5">
        <v>2009</v>
      </c>
      <c r="B19" s="10">
        <v>7181000</v>
      </c>
      <c r="C19" s="10">
        <v>317000</v>
      </c>
      <c r="D19" s="10">
        <v>0</v>
      </c>
      <c r="E19" s="10">
        <v>0</v>
      </c>
      <c r="F19" s="10">
        <v>7498000</v>
      </c>
      <c r="G19" s="10">
        <v>89000</v>
      </c>
      <c r="H19" s="10">
        <v>0</v>
      </c>
    </row>
    <row r="20" spans="1:8" x14ac:dyDescent="0.25">
      <c r="A20" s="5">
        <v>2010</v>
      </c>
      <c r="B20" s="10">
        <v>0</v>
      </c>
      <c r="C20" s="10">
        <v>189000</v>
      </c>
      <c r="D20" s="10">
        <v>600000</v>
      </c>
      <c r="E20" s="10">
        <v>0</v>
      </c>
      <c r="F20" s="10">
        <v>789000</v>
      </c>
      <c r="G20" s="10">
        <v>130000</v>
      </c>
      <c r="H20" s="10">
        <v>0</v>
      </c>
    </row>
    <row r="21" spans="1:8" x14ac:dyDescent="0.25">
      <c r="A21" s="5">
        <v>2011</v>
      </c>
      <c r="B21" s="10">
        <v>0</v>
      </c>
      <c r="C21" s="10">
        <v>0</v>
      </c>
      <c r="D21" s="10">
        <v>0</v>
      </c>
      <c r="E21" s="10">
        <v>820000</v>
      </c>
      <c r="F21" s="10">
        <v>820000</v>
      </c>
      <c r="G21" s="10">
        <v>183000</v>
      </c>
      <c r="H21" s="10">
        <v>0</v>
      </c>
    </row>
    <row r="22" spans="1:8" x14ac:dyDescent="0.25">
      <c r="A22" s="5">
        <v>2012</v>
      </c>
      <c r="B22" s="10">
        <v>0</v>
      </c>
      <c r="C22" s="10">
        <v>0</v>
      </c>
      <c r="D22" s="10">
        <v>0</v>
      </c>
      <c r="E22" s="10">
        <v>0</v>
      </c>
      <c r="F22" s="10">
        <v>0</v>
      </c>
      <c r="G22" s="10">
        <v>55000</v>
      </c>
      <c r="H22" s="10">
        <v>0</v>
      </c>
    </row>
    <row r="23" spans="1:8" x14ac:dyDescent="0.25">
      <c r="A23" s="5">
        <v>2013</v>
      </c>
      <c r="B23" s="10">
        <v>0</v>
      </c>
      <c r="C23" s="10">
        <v>650000</v>
      </c>
      <c r="D23" s="10">
        <v>0</v>
      </c>
      <c r="E23" s="10">
        <v>0</v>
      </c>
      <c r="F23" s="10">
        <v>650000</v>
      </c>
      <c r="G23" s="10">
        <v>404000</v>
      </c>
      <c r="H23" s="10">
        <v>0</v>
      </c>
    </row>
    <row r="24" spans="1:8" x14ac:dyDescent="0.25">
      <c r="A24" s="5">
        <v>2014</v>
      </c>
      <c r="B24" s="10">
        <v>0</v>
      </c>
      <c r="C24" s="10">
        <v>0</v>
      </c>
      <c r="D24" s="10">
        <v>0</v>
      </c>
      <c r="E24" s="10">
        <v>0</v>
      </c>
      <c r="F24" s="10">
        <v>0</v>
      </c>
      <c r="G24" s="10">
        <v>259000</v>
      </c>
      <c r="H24" s="10">
        <v>0</v>
      </c>
    </row>
    <row r="25" spans="1:8" x14ac:dyDescent="0.25">
      <c r="A25" s="5">
        <v>2015</v>
      </c>
      <c r="B25" s="10">
        <v>0</v>
      </c>
      <c r="C25" s="10">
        <v>93000</v>
      </c>
      <c r="D25" s="10">
        <v>0</v>
      </c>
      <c r="E25" s="10">
        <v>2000</v>
      </c>
      <c r="F25" s="10">
        <v>95000</v>
      </c>
      <c r="G25" s="10">
        <v>8000</v>
      </c>
      <c r="H25" s="10">
        <v>0</v>
      </c>
    </row>
    <row r="26" spans="1:8" x14ac:dyDescent="0.25">
      <c r="A26" s="5">
        <v>2016</v>
      </c>
      <c r="B26" s="10">
        <v>0</v>
      </c>
      <c r="C26" s="10">
        <v>335000</v>
      </c>
      <c r="D26" s="10">
        <v>0</v>
      </c>
      <c r="E26" s="10">
        <v>23000</v>
      </c>
      <c r="F26" s="10">
        <v>358000</v>
      </c>
      <c r="G26" s="10">
        <v>173000</v>
      </c>
      <c r="H26" s="10">
        <v>0</v>
      </c>
    </row>
    <row r="27" spans="1:8" x14ac:dyDescent="0.25">
      <c r="A27" s="5">
        <v>2017</v>
      </c>
      <c r="B27" s="10">
        <v>0</v>
      </c>
      <c r="C27" s="10">
        <v>16000</v>
      </c>
      <c r="D27" s="10">
        <v>0</v>
      </c>
      <c r="E27" s="10">
        <v>323000</v>
      </c>
      <c r="F27" s="10">
        <v>339000</v>
      </c>
      <c r="G27" s="10">
        <v>206000</v>
      </c>
      <c r="H27" s="10">
        <v>0</v>
      </c>
    </row>
    <row r="28" spans="1:8" x14ac:dyDescent="0.25">
      <c r="A28" s="5">
        <v>2018</v>
      </c>
      <c r="B28" s="10">
        <v>0</v>
      </c>
      <c r="C28" s="10">
        <v>23000</v>
      </c>
      <c r="D28" s="10">
        <v>0</v>
      </c>
      <c r="E28" s="10">
        <v>0</v>
      </c>
      <c r="F28" s="10">
        <v>23000</v>
      </c>
      <c r="G28" s="10">
        <v>71000</v>
      </c>
      <c r="H28" s="10">
        <v>0</v>
      </c>
    </row>
    <row r="29" spans="1:8" x14ac:dyDescent="0.25">
      <c r="A29" s="5">
        <v>2019</v>
      </c>
      <c r="B29" s="10">
        <v>0</v>
      </c>
      <c r="C29" s="10">
        <v>0</v>
      </c>
      <c r="D29" s="10">
        <v>0</v>
      </c>
      <c r="E29" s="10">
        <v>0</v>
      </c>
      <c r="F29" s="10">
        <v>0</v>
      </c>
      <c r="G29" s="10">
        <v>263000</v>
      </c>
      <c r="H29" s="10">
        <v>0</v>
      </c>
    </row>
    <row r="30" spans="1:8" x14ac:dyDescent="0.25">
      <c r="A30" s="5">
        <v>2020</v>
      </c>
      <c r="B30" s="10">
        <v>0</v>
      </c>
      <c r="C30" s="10">
        <v>0</v>
      </c>
      <c r="D30" s="10">
        <v>0</v>
      </c>
      <c r="E30" s="10">
        <v>0</v>
      </c>
      <c r="F30" s="10">
        <v>0</v>
      </c>
      <c r="G30" s="10">
        <v>389000</v>
      </c>
      <c r="H30" s="10">
        <v>0</v>
      </c>
    </row>
    <row r="31" spans="1:8" x14ac:dyDescent="0.25">
      <c r="A31" s="5">
        <v>2021</v>
      </c>
      <c r="B31" s="10">
        <v>0</v>
      </c>
      <c r="C31" s="10">
        <v>0</v>
      </c>
      <c r="D31" s="10">
        <v>0</v>
      </c>
      <c r="E31" s="10">
        <v>0</v>
      </c>
      <c r="F31" s="10">
        <v>0</v>
      </c>
      <c r="G31" s="10">
        <v>371000</v>
      </c>
      <c r="H31" s="10">
        <v>0</v>
      </c>
    </row>
    <row r="32" spans="1:8" x14ac:dyDescent="0.25">
      <c r="A32" s="5">
        <v>2022</v>
      </c>
      <c r="B32" s="10">
        <v>0</v>
      </c>
      <c r="C32" s="10">
        <v>0</v>
      </c>
      <c r="D32" s="10">
        <v>0</v>
      </c>
      <c r="E32" s="10">
        <v>0</v>
      </c>
      <c r="F32" s="10">
        <v>0</v>
      </c>
      <c r="G32" s="10">
        <v>0</v>
      </c>
      <c r="H32" s="10">
        <v>0</v>
      </c>
    </row>
    <row r="33" spans="1:8" x14ac:dyDescent="0.25">
      <c r="A33" s="5">
        <v>2023</v>
      </c>
      <c r="B33" s="10">
        <v>0</v>
      </c>
      <c r="C33" s="10">
        <v>0</v>
      </c>
      <c r="D33" s="10">
        <v>0</v>
      </c>
      <c r="E33" s="10">
        <v>0</v>
      </c>
      <c r="F33" s="10">
        <v>0</v>
      </c>
      <c r="G33" s="10">
        <v>222000</v>
      </c>
      <c r="H33" s="10">
        <v>0</v>
      </c>
    </row>
    <row r="34" spans="1:8" x14ac:dyDescent="0.25">
      <c r="A34" s="5">
        <v>2024</v>
      </c>
      <c r="B34" s="10">
        <v>0</v>
      </c>
      <c r="C34" s="10">
        <v>0</v>
      </c>
      <c r="D34" s="10">
        <v>0</v>
      </c>
      <c r="E34" s="10">
        <v>0</v>
      </c>
      <c r="F34" s="10">
        <v>0</v>
      </c>
      <c r="G34" s="10">
        <v>147000</v>
      </c>
      <c r="H34" s="10">
        <v>0</v>
      </c>
    </row>
    <row r="35" spans="1:8" x14ac:dyDescent="0.25">
      <c r="A35" s="5">
        <v>2025</v>
      </c>
      <c r="B35" s="10">
        <v>0</v>
      </c>
      <c r="C35" s="10">
        <v>0</v>
      </c>
      <c r="D35" s="10">
        <v>0</v>
      </c>
      <c r="E35" s="10">
        <v>0</v>
      </c>
      <c r="F35" s="10">
        <v>0</v>
      </c>
      <c r="G35" s="10">
        <v>0</v>
      </c>
      <c r="H35" s="10">
        <v>0</v>
      </c>
    </row>
  </sheetData>
  <pageMargins left="0.7" right="0.7" top="0.75" bottom="0.75" header="0.3" footer="0.3"/>
  <pageSetup paperSize="9" orientation="portrait" horizontalDpi="300" verticalDpi="300"/>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43"/>
  <sheetViews>
    <sheetView workbookViewId="0"/>
  </sheetViews>
  <sheetFormatPr defaultColWidth="11.42578125" defaultRowHeight="15" x14ac:dyDescent="0.25"/>
  <cols>
    <col min="1" max="1" width="27.7109375" customWidth="1"/>
    <col min="2" max="20" width="31.7109375" customWidth="1"/>
  </cols>
  <sheetData>
    <row r="1" spans="1:3" ht="21" customHeight="1" x14ac:dyDescent="0.25">
      <c r="A1" s="1" t="s">
        <v>50</v>
      </c>
    </row>
    <row r="2" spans="1:3" ht="30" customHeight="1" x14ac:dyDescent="0.25">
      <c r="A2" s="8" t="s">
        <v>51</v>
      </c>
    </row>
    <row r="3" spans="1:3" ht="30" customHeight="1" x14ac:dyDescent="0.25">
      <c r="A3" s="4" t="s">
        <v>168</v>
      </c>
      <c r="B3" s="9" t="s">
        <v>341</v>
      </c>
      <c r="C3" s="9" t="s">
        <v>271</v>
      </c>
    </row>
    <row r="4" spans="1:3" ht="25.5" customHeight="1" x14ac:dyDescent="0.25">
      <c r="A4" s="5">
        <v>1986</v>
      </c>
      <c r="B4" s="10">
        <v>3</v>
      </c>
      <c r="C4" s="10"/>
    </row>
    <row r="5" spans="1:3" x14ac:dyDescent="0.25">
      <c r="A5" s="5">
        <v>1987</v>
      </c>
      <c r="B5" s="10">
        <v>8</v>
      </c>
      <c r="C5" s="10"/>
    </row>
    <row r="6" spans="1:3" x14ac:dyDescent="0.25">
      <c r="A6" s="5">
        <v>1988</v>
      </c>
      <c r="B6" s="10">
        <v>29</v>
      </c>
      <c r="C6" s="10"/>
    </row>
    <row r="7" spans="1:3" x14ac:dyDescent="0.25">
      <c r="A7" s="5">
        <v>1989</v>
      </c>
      <c r="B7" s="10">
        <v>65</v>
      </c>
      <c r="C7" s="10"/>
    </row>
    <row r="8" spans="1:3" x14ac:dyDescent="0.25">
      <c r="A8" s="5">
        <v>1990</v>
      </c>
      <c r="B8" s="10">
        <v>59</v>
      </c>
      <c r="C8" s="10"/>
    </row>
    <row r="9" spans="1:3" x14ac:dyDescent="0.25">
      <c r="A9" s="5">
        <v>1991</v>
      </c>
      <c r="B9" s="10">
        <v>61</v>
      </c>
      <c r="C9" s="10"/>
    </row>
    <row r="10" spans="1:3" x14ac:dyDescent="0.25">
      <c r="A10" s="5">
        <v>1992</v>
      </c>
      <c r="B10" s="10">
        <v>71</v>
      </c>
      <c r="C10" s="10"/>
    </row>
    <row r="11" spans="1:3" x14ac:dyDescent="0.25">
      <c r="A11" s="5">
        <v>1993</v>
      </c>
      <c r="B11" s="10">
        <v>73</v>
      </c>
      <c r="C11" s="10"/>
    </row>
    <row r="12" spans="1:3" x14ac:dyDescent="0.25">
      <c r="A12" s="5">
        <v>1994</v>
      </c>
      <c r="B12" s="10">
        <v>85</v>
      </c>
      <c r="C12" s="10">
        <v>19400000</v>
      </c>
    </row>
    <row r="13" spans="1:3" x14ac:dyDescent="0.25">
      <c r="A13" s="5">
        <v>1995</v>
      </c>
      <c r="B13" s="10">
        <v>102</v>
      </c>
      <c r="C13" s="10">
        <v>25300000</v>
      </c>
    </row>
    <row r="14" spans="1:3" x14ac:dyDescent="0.25">
      <c r="A14" s="5">
        <v>1996</v>
      </c>
      <c r="B14" s="10">
        <v>112</v>
      </c>
      <c r="C14" s="10">
        <v>31800000</v>
      </c>
    </row>
    <row r="15" spans="1:3" x14ac:dyDescent="0.25">
      <c r="A15" s="5">
        <v>1997</v>
      </c>
      <c r="B15" s="10">
        <v>118</v>
      </c>
      <c r="C15" s="10">
        <v>39700000</v>
      </c>
    </row>
    <row r="16" spans="1:3" x14ac:dyDescent="0.25">
      <c r="A16" s="5">
        <v>1998</v>
      </c>
      <c r="B16" s="10">
        <v>122</v>
      </c>
      <c r="C16" s="10">
        <v>43700000</v>
      </c>
    </row>
    <row r="17" spans="1:3" x14ac:dyDescent="0.25">
      <c r="A17" s="5">
        <v>1999</v>
      </c>
      <c r="B17" s="10">
        <v>115</v>
      </c>
      <c r="C17" s="10">
        <v>43900000</v>
      </c>
    </row>
    <row r="18" spans="1:3" x14ac:dyDescent="0.25">
      <c r="A18" s="5">
        <v>2000</v>
      </c>
      <c r="B18" s="10">
        <v>114</v>
      </c>
      <c r="C18" s="10">
        <v>45800000</v>
      </c>
    </row>
    <row r="19" spans="1:3" x14ac:dyDescent="0.25">
      <c r="A19" s="5">
        <v>2001</v>
      </c>
      <c r="B19" s="10">
        <v>106</v>
      </c>
      <c r="C19" s="10">
        <v>51300000</v>
      </c>
    </row>
    <row r="20" spans="1:3" x14ac:dyDescent="0.25">
      <c r="A20" s="5">
        <v>2002</v>
      </c>
      <c r="B20" s="10">
        <v>108</v>
      </c>
      <c r="C20" s="10">
        <v>47500000</v>
      </c>
    </row>
    <row r="21" spans="1:3" x14ac:dyDescent="0.25">
      <c r="A21" s="5">
        <v>2003</v>
      </c>
      <c r="B21" s="10">
        <v>104</v>
      </c>
      <c r="C21" s="10">
        <v>41700000</v>
      </c>
    </row>
    <row r="22" spans="1:3" x14ac:dyDescent="0.25">
      <c r="A22" s="5">
        <v>2004</v>
      </c>
      <c r="B22" s="10">
        <v>98</v>
      </c>
      <c r="C22" s="10">
        <v>39400000</v>
      </c>
    </row>
    <row r="23" spans="1:3" x14ac:dyDescent="0.25">
      <c r="A23" s="5">
        <v>2005</v>
      </c>
      <c r="B23" s="10">
        <v>84</v>
      </c>
      <c r="C23" s="10">
        <v>33800000</v>
      </c>
    </row>
    <row r="24" spans="1:3" x14ac:dyDescent="0.25">
      <c r="A24" s="5">
        <v>2006</v>
      </c>
      <c r="B24" s="10">
        <v>79</v>
      </c>
      <c r="C24" s="10">
        <v>43500000</v>
      </c>
    </row>
    <row r="25" spans="1:3" x14ac:dyDescent="0.25">
      <c r="A25" s="5">
        <v>2007</v>
      </c>
      <c r="B25" s="10">
        <v>73</v>
      </c>
      <c r="C25" s="10">
        <v>41000000</v>
      </c>
    </row>
    <row r="26" spans="1:3" x14ac:dyDescent="0.25">
      <c r="A26" s="5">
        <v>2008</v>
      </c>
      <c r="B26" s="10">
        <v>80</v>
      </c>
      <c r="C26" s="10">
        <v>36700000</v>
      </c>
    </row>
    <row r="27" spans="1:3" x14ac:dyDescent="0.25">
      <c r="A27" s="5">
        <v>2009</v>
      </c>
      <c r="B27" s="10">
        <v>68</v>
      </c>
      <c r="C27" s="10">
        <v>39600000</v>
      </c>
    </row>
    <row r="28" spans="1:3" x14ac:dyDescent="0.25">
      <c r="A28" s="5">
        <v>2010</v>
      </c>
      <c r="B28" s="10">
        <v>70</v>
      </c>
      <c r="C28" s="10">
        <v>42600000</v>
      </c>
    </row>
    <row r="29" spans="1:3" x14ac:dyDescent="0.25">
      <c r="A29" s="5">
        <v>2011</v>
      </c>
      <c r="B29" s="10">
        <v>67</v>
      </c>
      <c r="C29" s="10">
        <v>49200000</v>
      </c>
    </row>
    <row r="30" spans="1:3" x14ac:dyDescent="0.25">
      <c r="A30" s="5">
        <v>2012</v>
      </c>
      <c r="B30" s="10">
        <v>63</v>
      </c>
      <c r="C30" s="10">
        <v>48100000</v>
      </c>
    </row>
    <row r="31" spans="1:3" x14ac:dyDescent="0.25">
      <c r="A31" s="5">
        <v>2013</v>
      </c>
      <c r="B31" s="10">
        <v>63</v>
      </c>
      <c r="C31" s="10">
        <v>47500000</v>
      </c>
    </row>
    <row r="32" spans="1:3" x14ac:dyDescent="0.25">
      <c r="A32" s="5">
        <v>2014</v>
      </c>
      <c r="B32" s="10">
        <v>56</v>
      </c>
      <c r="C32" s="10">
        <v>44700000</v>
      </c>
    </row>
    <row r="33" spans="1:3" x14ac:dyDescent="0.25">
      <c r="A33" s="5">
        <v>2015</v>
      </c>
      <c r="B33" s="10">
        <v>55</v>
      </c>
      <c r="C33" s="10">
        <v>48000000</v>
      </c>
    </row>
    <row r="34" spans="1:3" x14ac:dyDescent="0.25">
      <c r="A34" s="5">
        <v>2016</v>
      </c>
      <c r="B34" s="10">
        <v>47</v>
      </c>
      <c r="C34" s="10">
        <v>42600000</v>
      </c>
    </row>
    <row r="35" spans="1:3" x14ac:dyDescent="0.25">
      <c r="A35" s="5">
        <v>2017</v>
      </c>
      <c r="B35" s="10">
        <v>46</v>
      </c>
      <c r="C35" s="10">
        <v>58400000</v>
      </c>
    </row>
    <row r="36" spans="1:3" x14ac:dyDescent="0.25">
      <c r="A36" s="5">
        <v>2018</v>
      </c>
      <c r="B36" s="10">
        <v>43</v>
      </c>
      <c r="C36" s="10">
        <v>51000000</v>
      </c>
    </row>
    <row r="37" spans="1:3" x14ac:dyDescent="0.25">
      <c r="A37" s="5">
        <v>2019</v>
      </c>
      <c r="B37" s="10">
        <v>46</v>
      </c>
      <c r="C37" s="10">
        <v>52400000</v>
      </c>
    </row>
    <row r="38" spans="1:3" x14ac:dyDescent="0.25">
      <c r="A38" s="5">
        <v>2020</v>
      </c>
      <c r="B38" s="10">
        <v>43</v>
      </c>
      <c r="C38" s="10">
        <v>59200000</v>
      </c>
    </row>
    <row r="39" spans="1:3" x14ac:dyDescent="0.25">
      <c r="A39" s="5">
        <v>2021</v>
      </c>
      <c r="B39" s="10">
        <v>43</v>
      </c>
      <c r="C39" s="10">
        <v>54900000</v>
      </c>
    </row>
    <row r="40" spans="1:3" x14ac:dyDescent="0.25">
      <c r="A40" s="5">
        <v>2022</v>
      </c>
      <c r="B40" s="10">
        <v>40</v>
      </c>
      <c r="C40" s="10">
        <v>56200000</v>
      </c>
    </row>
    <row r="41" spans="1:3" x14ac:dyDescent="0.25">
      <c r="A41" s="5">
        <v>2023</v>
      </c>
      <c r="B41" s="10">
        <v>34</v>
      </c>
      <c r="C41" s="10">
        <v>48500000</v>
      </c>
    </row>
    <row r="42" spans="1:3" x14ac:dyDescent="0.25">
      <c r="A42" s="5">
        <v>2024</v>
      </c>
      <c r="B42" s="10">
        <v>33</v>
      </c>
      <c r="C42" s="10">
        <v>65400000</v>
      </c>
    </row>
    <row r="43" spans="1:3" x14ac:dyDescent="0.25">
      <c r="A43" s="5">
        <v>2025</v>
      </c>
      <c r="B43" s="10">
        <v>38</v>
      </c>
      <c r="C43" s="10">
        <v>76100000</v>
      </c>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50"/>
  <sheetViews>
    <sheetView workbookViewId="0">
      <selection activeCell="D11" sqref="D11"/>
    </sheetView>
  </sheetViews>
  <sheetFormatPr defaultColWidth="11.42578125" defaultRowHeight="15" x14ac:dyDescent="0.25"/>
  <cols>
    <col min="1" max="1" width="27.7109375" customWidth="1"/>
    <col min="2" max="20" width="31.7109375" customWidth="1"/>
  </cols>
  <sheetData>
    <row r="1" spans="1:3" ht="21" customHeight="1" x14ac:dyDescent="0.25">
      <c r="A1" s="1" t="s">
        <v>52</v>
      </c>
    </row>
    <row r="2" spans="1:3" ht="30" customHeight="1" x14ac:dyDescent="0.25">
      <c r="A2" s="8" t="s">
        <v>12</v>
      </c>
    </row>
    <row r="3" spans="1:3" ht="30" customHeight="1" x14ac:dyDescent="0.25">
      <c r="A3" s="4" t="s">
        <v>168</v>
      </c>
      <c r="B3" s="9" t="s">
        <v>342</v>
      </c>
      <c r="C3" s="9" t="s">
        <v>170</v>
      </c>
    </row>
    <row r="4" spans="1:3" ht="25.5" customHeight="1" x14ac:dyDescent="0.25">
      <c r="A4" s="5">
        <v>1979</v>
      </c>
      <c r="B4" s="10">
        <v>520</v>
      </c>
      <c r="C4" s="10" t="s">
        <v>637</v>
      </c>
    </row>
    <row r="5" spans="1:3" x14ac:dyDescent="0.25">
      <c r="A5" s="5">
        <v>1980</v>
      </c>
      <c r="B5" s="10">
        <v>598</v>
      </c>
      <c r="C5" s="10">
        <v>15</v>
      </c>
    </row>
    <row r="6" spans="1:3" x14ac:dyDescent="0.25">
      <c r="A6" s="5">
        <v>1981</v>
      </c>
      <c r="B6" s="10">
        <v>1133</v>
      </c>
      <c r="C6" s="10">
        <v>90</v>
      </c>
    </row>
    <row r="7" spans="1:3" x14ac:dyDescent="0.25">
      <c r="A7" s="5">
        <v>1982</v>
      </c>
      <c r="B7" s="10">
        <v>2152</v>
      </c>
      <c r="C7" s="10">
        <v>90</v>
      </c>
    </row>
    <row r="8" spans="1:3" x14ac:dyDescent="0.25">
      <c r="A8" s="5">
        <v>1983</v>
      </c>
      <c r="B8" s="10">
        <v>2536</v>
      </c>
      <c r="C8" s="10">
        <v>18</v>
      </c>
    </row>
    <row r="9" spans="1:3" x14ac:dyDescent="0.25">
      <c r="A9" s="5">
        <v>1984</v>
      </c>
      <c r="B9" s="10">
        <v>3912</v>
      </c>
      <c r="C9" s="10">
        <v>54</v>
      </c>
    </row>
    <row r="10" spans="1:3" x14ac:dyDescent="0.25">
      <c r="A10" s="5">
        <v>1985</v>
      </c>
      <c r="B10" s="10">
        <v>6921</v>
      </c>
      <c r="C10" s="10">
        <v>77</v>
      </c>
    </row>
    <row r="11" spans="1:3" x14ac:dyDescent="0.25">
      <c r="A11" s="5">
        <v>1986</v>
      </c>
      <c r="B11" s="10">
        <v>10337</v>
      </c>
      <c r="C11" s="10">
        <v>49</v>
      </c>
    </row>
    <row r="12" spans="1:3" x14ac:dyDescent="0.25">
      <c r="A12" s="5">
        <v>1987</v>
      </c>
      <c r="B12" s="10">
        <v>12721</v>
      </c>
      <c r="C12" s="10">
        <v>23</v>
      </c>
    </row>
    <row r="13" spans="1:3" x14ac:dyDescent="0.25">
      <c r="A13" s="5">
        <v>1988</v>
      </c>
      <c r="B13" s="10">
        <v>17951</v>
      </c>
      <c r="C13" s="10">
        <v>41</v>
      </c>
    </row>
    <row r="14" spans="1:3" x14ac:dyDescent="0.25">
      <c r="A14" s="5">
        <v>1989</v>
      </c>
      <c r="B14" s="10">
        <v>28553</v>
      </c>
      <c r="C14" s="10">
        <v>59</v>
      </c>
    </row>
    <row r="15" spans="1:3" x14ac:dyDescent="0.25">
      <c r="A15" s="5">
        <v>1990</v>
      </c>
      <c r="B15" s="10">
        <v>32351</v>
      </c>
      <c r="C15" s="10">
        <v>13</v>
      </c>
    </row>
    <row r="16" spans="1:3" x14ac:dyDescent="0.25">
      <c r="A16" s="5">
        <v>1991</v>
      </c>
      <c r="B16" s="10">
        <v>40593</v>
      </c>
      <c r="C16" s="10">
        <v>26</v>
      </c>
    </row>
    <row r="17" spans="1:3" x14ac:dyDescent="0.25">
      <c r="A17" s="5">
        <v>1992</v>
      </c>
      <c r="B17" s="10">
        <v>36101</v>
      </c>
      <c r="C17" s="10">
        <v>-11</v>
      </c>
    </row>
    <row r="18" spans="1:3" x14ac:dyDescent="0.25">
      <c r="A18" s="5">
        <v>1993</v>
      </c>
      <c r="B18" s="10">
        <v>48691</v>
      </c>
      <c r="C18" s="10">
        <v>35</v>
      </c>
    </row>
    <row r="19" spans="1:3" x14ac:dyDescent="0.25">
      <c r="A19" s="5">
        <v>1994</v>
      </c>
      <c r="B19" s="10">
        <v>64066</v>
      </c>
      <c r="C19" s="10">
        <v>32</v>
      </c>
    </row>
    <row r="20" spans="1:3" x14ac:dyDescent="0.25">
      <c r="A20" s="5">
        <v>1995</v>
      </c>
      <c r="B20" s="10">
        <v>70060</v>
      </c>
      <c r="C20" s="10">
        <v>9</v>
      </c>
    </row>
    <row r="21" spans="1:3" x14ac:dyDescent="0.25">
      <c r="A21" s="5">
        <v>1996</v>
      </c>
      <c r="B21" s="10">
        <v>83121</v>
      </c>
      <c r="C21" s="10">
        <v>19</v>
      </c>
    </row>
    <row r="22" spans="1:3" x14ac:dyDescent="0.25">
      <c r="A22" s="5">
        <v>1997</v>
      </c>
      <c r="B22" s="10">
        <v>99197</v>
      </c>
      <c r="C22" s="10">
        <v>19</v>
      </c>
    </row>
    <row r="23" spans="1:3" x14ac:dyDescent="0.25">
      <c r="A23" s="5">
        <v>1998</v>
      </c>
      <c r="B23" s="10">
        <v>110784</v>
      </c>
      <c r="C23" s="10">
        <v>12</v>
      </c>
    </row>
    <row r="24" spans="1:3" x14ac:dyDescent="0.25">
      <c r="A24" s="5">
        <v>1999</v>
      </c>
      <c r="B24" s="10">
        <v>126686</v>
      </c>
      <c r="C24" s="10">
        <v>14</v>
      </c>
    </row>
    <row r="25" spans="1:3" x14ac:dyDescent="0.25">
      <c r="A25" s="5">
        <v>2000</v>
      </c>
      <c r="B25" s="10">
        <v>128959</v>
      </c>
      <c r="C25" s="10">
        <v>2</v>
      </c>
    </row>
    <row r="26" spans="1:3" x14ac:dyDescent="0.25">
      <c r="A26" s="5">
        <v>2001</v>
      </c>
      <c r="B26" s="10">
        <v>138519</v>
      </c>
      <c r="C26" s="10">
        <v>7</v>
      </c>
    </row>
    <row r="27" spans="1:3" x14ac:dyDescent="0.25">
      <c r="A27" s="5">
        <v>2002</v>
      </c>
      <c r="B27" s="10">
        <v>144589</v>
      </c>
      <c r="C27" s="10">
        <v>4</v>
      </c>
    </row>
    <row r="28" spans="1:3" x14ac:dyDescent="0.25">
      <c r="A28" s="5">
        <v>2003</v>
      </c>
      <c r="B28" s="10">
        <v>169736</v>
      </c>
      <c r="C28" s="10">
        <v>17</v>
      </c>
    </row>
    <row r="29" spans="1:3" x14ac:dyDescent="0.25">
      <c r="A29" s="5">
        <v>2004</v>
      </c>
      <c r="B29" s="10">
        <v>158099</v>
      </c>
      <c r="C29" s="10">
        <v>-7</v>
      </c>
    </row>
    <row r="30" spans="1:3" x14ac:dyDescent="0.25">
      <c r="A30" s="5">
        <v>2005</v>
      </c>
      <c r="B30" s="10">
        <v>129588</v>
      </c>
      <c r="C30" s="10">
        <v>-18</v>
      </c>
    </row>
    <row r="31" spans="1:3" x14ac:dyDescent="0.25">
      <c r="A31" s="5">
        <v>2006</v>
      </c>
      <c r="B31" s="10">
        <v>131847</v>
      </c>
      <c r="C31" s="10">
        <v>2</v>
      </c>
    </row>
    <row r="32" spans="1:3" x14ac:dyDescent="0.25">
      <c r="A32" s="5">
        <v>2007</v>
      </c>
      <c r="B32" s="10">
        <v>129930</v>
      </c>
      <c r="C32" s="10">
        <v>-1</v>
      </c>
    </row>
    <row r="33" spans="1:3" x14ac:dyDescent="0.25">
      <c r="A33" s="5">
        <v>2008</v>
      </c>
      <c r="B33" s="10">
        <v>128606</v>
      </c>
      <c r="C33" s="10">
        <v>-1</v>
      </c>
    </row>
    <row r="34" spans="1:3" x14ac:dyDescent="0.25">
      <c r="A34" s="5">
        <v>2009</v>
      </c>
      <c r="B34" s="10">
        <v>144247</v>
      </c>
      <c r="C34" s="10">
        <v>12</v>
      </c>
    </row>
    <row r="35" spans="1:3" x14ac:dyDescent="0.25">
      <c r="A35" s="5">
        <v>2010</v>
      </c>
      <c r="B35" s="10">
        <v>154164</v>
      </c>
      <c r="C35" s="10">
        <v>7</v>
      </c>
    </row>
    <row r="36" spans="1:3" x14ac:dyDescent="0.25">
      <c r="A36" s="5">
        <v>2011</v>
      </c>
      <c r="B36" s="10">
        <v>158018</v>
      </c>
      <c r="C36" s="10">
        <v>3</v>
      </c>
    </row>
    <row r="37" spans="1:3" x14ac:dyDescent="0.25">
      <c r="A37" s="5">
        <v>2012</v>
      </c>
      <c r="B37" s="10">
        <v>162223</v>
      </c>
      <c r="C37" s="10">
        <v>3</v>
      </c>
    </row>
    <row r="38" spans="1:3" x14ac:dyDescent="0.25">
      <c r="A38" s="5">
        <v>2013</v>
      </c>
      <c r="B38" s="10">
        <v>163234</v>
      </c>
      <c r="C38" s="10">
        <v>1</v>
      </c>
    </row>
    <row r="39" spans="1:3" x14ac:dyDescent="0.25">
      <c r="A39" s="5">
        <v>2014</v>
      </c>
      <c r="B39" s="10">
        <v>179022</v>
      </c>
      <c r="C39" s="10">
        <v>10</v>
      </c>
    </row>
    <row r="40" spans="1:3" x14ac:dyDescent="0.25">
      <c r="A40" s="5">
        <v>2015</v>
      </c>
      <c r="B40" s="10">
        <v>171722</v>
      </c>
      <c r="C40" s="10">
        <v>-4</v>
      </c>
    </row>
    <row r="41" spans="1:3" x14ac:dyDescent="0.25">
      <c r="A41" s="5">
        <v>2016</v>
      </c>
      <c r="B41" s="10">
        <v>162817</v>
      </c>
      <c r="C41" s="10">
        <v>-5</v>
      </c>
    </row>
    <row r="42" spans="1:3" x14ac:dyDescent="0.25">
      <c r="A42" s="5">
        <v>2017</v>
      </c>
      <c r="B42" s="10">
        <v>189707</v>
      </c>
      <c r="C42" s="10">
        <v>17</v>
      </c>
    </row>
    <row r="43" spans="1:3" x14ac:dyDescent="0.25">
      <c r="A43" s="5">
        <v>2018</v>
      </c>
      <c r="B43" s="10">
        <v>156025</v>
      </c>
      <c r="C43" s="10">
        <v>-18</v>
      </c>
    </row>
    <row r="44" spans="1:3" x14ac:dyDescent="0.25">
      <c r="A44" s="5">
        <v>2019</v>
      </c>
      <c r="B44" s="10">
        <v>203881</v>
      </c>
      <c r="C44" s="10">
        <v>31</v>
      </c>
    </row>
    <row r="45" spans="1:3" x14ac:dyDescent="0.25">
      <c r="A45" s="5">
        <v>2020</v>
      </c>
      <c r="B45" s="10">
        <v>192129</v>
      </c>
      <c r="C45" s="10">
        <v>-6</v>
      </c>
    </row>
    <row r="46" spans="1:3" x14ac:dyDescent="0.25">
      <c r="A46" s="5">
        <v>2021</v>
      </c>
      <c r="B46" s="10">
        <v>205393</v>
      </c>
      <c r="C46" s="10">
        <v>7</v>
      </c>
    </row>
    <row r="47" spans="1:3" x14ac:dyDescent="0.25">
      <c r="A47" s="5">
        <v>2022</v>
      </c>
      <c r="B47" s="10">
        <v>169194</v>
      </c>
      <c r="C47" s="10">
        <v>-18</v>
      </c>
    </row>
    <row r="48" spans="1:3" x14ac:dyDescent="0.25">
      <c r="A48" s="5">
        <v>2023</v>
      </c>
      <c r="B48" s="10">
        <v>150949</v>
      </c>
      <c r="C48" s="10">
        <v>-11</v>
      </c>
    </row>
    <row r="49" spans="1:3" x14ac:dyDescent="0.25">
      <c r="A49" s="5">
        <v>2024</v>
      </c>
      <c r="B49" s="10">
        <v>192000</v>
      </c>
      <c r="C49" s="10">
        <v>27</v>
      </c>
    </row>
    <row r="50" spans="1:3" x14ac:dyDescent="0.25">
      <c r="A50" s="5">
        <v>2025</v>
      </c>
      <c r="B50" s="10">
        <v>197836</v>
      </c>
      <c r="C50" s="10">
        <v>3</v>
      </c>
    </row>
  </sheetData>
  <pageMargins left="0.7" right="0.7" top="0.75" bottom="0.75" header="0.3" footer="0.3"/>
  <pageSetup paperSize="9" orientation="portrait" horizontalDpi="300" verticalDpi="300"/>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26"/>
  <sheetViews>
    <sheetView workbookViewId="0"/>
  </sheetViews>
  <sheetFormatPr defaultColWidth="11.42578125" defaultRowHeight="15" x14ac:dyDescent="0.25"/>
  <cols>
    <col min="1" max="1" width="27.7109375" customWidth="1"/>
    <col min="2" max="20" width="31.7109375" customWidth="1"/>
  </cols>
  <sheetData>
    <row r="1" spans="1:6" ht="21" customHeight="1" x14ac:dyDescent="0.25">
      <c r="A1" s="1" t="s">
        <v>53</v>
      </c>
    </row>
    <row r="2" spans="1:6" ht="30" customHeight="1" x14ac:dyDescent="0.25">
      <c r="A2" s="8" t="s">
        <v>54</v>
      </c>
    </row>
    <row r="3" spans="1:6" ht="30" customHeight="1" x14ac:dyDescent="0.25">
      <c r="A3" s="4" t="s">
        <v>343</v>
      </c>
      <c r="B3" s="9" t="s">
        <v>344</v>
      </c>
      <c r="C3" s="9" t="s">
        <v>345</v>
      </c>
      <c r="D3" s="9" t="s">
        <v>346</v>
      </c>
      <c r="E3" s="9" t="s">
        <v>169</v>
      </c>
      <c r="F3" s="9" t="s">
        <v>347</v>
      </c>
    </row>
    <row r="4" spans="1:6" ht="25.5" customHeight="1" x14ac:dyDescent="0.25">
      <c r="A4" s="5" t="s">
        <v>348</v>
      </c>
      <c r="B4" s="10">
        <v>1985</v>
      </c>
      <c r="C4" s="10">
        <v>1985</v>
      </c>
      <c r="D4" s="10">
        <v>0</v>
      </c>
      <c r="E4" s="10">
        <v>0</v>
      </c>
      <c r="F4" s="10"/>
    </row>
    <row r="5" spans="1:6" x14ac:dyDescent="0.25">
      <c r="A5" s="5" t="s">
        <v>348</v>
      </c>
      <c r="B5" s="10">
        <v>1986</v>
      </c>
      <c r="C5" s="10">
        <v>1986</v>
      </c>
      <c r="D5" s="10">
        <v>0</v>
      </c>
      <c r="E5" s="10">
        <v>0</v>
      </c>
      <c r="F5" s="10"/>
    </row>
    <row r="6" spans="1:6" x14ac:dyDescent="0.25">
      <c r="A6" s="5" t="s">
        <v>348</v>
      </c>
      <c r="B6" s="10">
        <v>1987</v>
      </c>
      <c r="C6" s="10">
        <v>1987</v>
      </c>
      <c r="D6" s="10">
        <v>0</v>
      </c>
      <c r="E6" s="10">
        <v>0</v>
      </c>
      <c r="F6" s="10"/>
    </row>
    <row r="7" spans="1:6" x14ac:dyDescent="0.25">
      <c r="A7" s="5" t="s">
        <v>348</v>
      </c>
      <c r="B7" s="10">
        <v>1988</v>
      </c>
      <c r="C7" s="10">
        <v>1988</v>
      </c>
      <c r="D7" s="10">
        <v>0</v>
      </c>
      <c r="E7" s="10">
        <v>0</v>
      </c>
      <c r="F7" s="10"/>
    </row>
    <row r="8" spans="1:6" x14ac:dyDescent="0.25">
      <c r="A8" s="5" t="s">
        <v>348</v>
      </c>
      <c r="B8" s="10">
        <v>1989</v>
      </c>
      <c r="C8" s="10">
        <v>1989</v>
      </c>
      <c r="D8" s="10">
        <v>0</v>
      </c>
      <c r="E8" s="10">
        <v>0</v>
      </c>
      <c r="F8" s="10"/>
    </row>
    <row r="9" spans="1:6" x14ac:dyDescent="0.25">
      <c r="A9" s="5" t="s">
        <v>348</v>
      </c>
      <c r="B9" s="10">
        <v>1990</v>
      </c>
      <c r="C9" s="10">
        <v>1990</v>
      </c>
      <c r="D9" s="10">
        <v>0</v>
      </c>
      <c r="E9" s="10">
        <v>0</v>
      </c>
      <c r="F9" s="10"/>
    </row>
    <row r="10" spans="1:6" x14ac:dyDescent="0.25">
      <c r="A10" s="5" t="s">
        <v>348</v>
      </c>
      <c r="B10" s="10">
        <v>1991</v>
      </c>
      <c r="C10" s="10">
        <v>1991</v>
      </c>
      <c r="D10" s="10">
        <v>0</v>
      </c>
      <c r="E10" s="10">
        <v>0</v>
      </c>
      <c r="F10" s="10"/>
    </row>
    <row r="11" spans="1:6" x14ac:dyDescent="0.25">
      <c r="A11" s="5" t="s">
        <v>348</v>
      </c>
      <c r="B11" s="10">
        <v>1992</v>
      </c>
      <c r="C11" s="10">
        <v>1992</v>
      </c>
      <c r="D11" s="10">
        <v>0</v>
      </c>
      <c r="E11" s="10">
        <v>0</v>
      </c>
      <c r="F11" s="10"/>
    </row>
    <row r="12" spans="1:6" x14ac:dyDescent="0.25">
      <c r="A12" s="5" t="s">
        <v>348</v>
      </c>
      <c r="B12" s="10">
        <v>1993</v>
      </c>
      <c r="C12" s="10">
        <v>1993</v>
      </c>
      <c r="D12" s="10">
        <v>47000</v>
      </c>
      <c r="E12" s="10">
        <v>78</v>
      </c>
      <c r="F12" s="10">
        <v>1.7</v>
      </c>
    </row>
    <row r="13" spans="1:6" x14ac:dyDescent="0.25">
      <c r="A13" s="5" t="s">
        <v>348</v>
      </c>
      <c r="B13" s="10">
        <v>1994</v>
      </c>
      <c r="C13" s="10">
        <v>1994</v>
      </c>
      <c r="D13" s="10">
        <v>261000</v>
      </c>
      <c r="E13" s="10">
        <v>388</v>
      </c>
      <c r="F13" s="10">
        <v>1.5</v>
      </c>
    </row>
    <row r="14" spans="1:6" x14ac:dyDescent="0.25">
      <c r="A14" s="5" t="s">
        <v>348</v>
      </c>
      <c r="B14" s="10">
        <v>1995</v>
      </c>
      <c r="C14" s="10">
        <v>1995</v>
      </c>
      <c r="D14" s="10">
        <v>207000</v>
      </c>
      <c r="E14" s="10">
        <v>369</v>
      </c>
      <c r="F14" s="10">
        <v>1.8</v>
      </c>
    </row>
    <row r="15" spans="1:6" x14ac:dyDescent="0.25">
      <c r="A15" s="5" t="s">
        <v>348</v>
      </c>
      <c r="B15" s="10">
        <v>1996</v>
      </c>
      <c r="C15" s="10">
        <v>1996</v>
      </c>
      <c r="D15" s="10">
        <v>315000</v>
      </c>
      <c r="E15" s="10">
        <v>638</v>
      </c>
      <c r="F15" s="10">
        <v>2</v>
      </c>
    </row>
    <row r="16" spans="1:6" x14ac:dyDescent="0.25">
      <c r="A16" s="5" t="s">
        <v>348</v>
      </c>
      <c r="B16" s="10">
        <v>1997</v>
      </c>
      <c r="C16" s="10">
        <v>1997</v>
      </c>
      <c r="D16" s="10">
        <v>282000</v>
      </c>
      <c r="E16" s="10">
        <v>585</v>
      </c>
      <c r="F16" s="10">
        <v>2.1</v>
      </c>
    </row>
    <row r="17" spans="1:6" x14ac:dyDescent="0.25">
      <c r="A17" s="5" t="s">
        <v>348</v>
      </c>
      <c r="B17" s="10">
        <v>1998</v>
      </c>
      <c r="C17" s="10">
        <v>1998</v>
      </c>
      <c r="D17" s="10">
        <v>696000</v>
      </c>
      <c r="E17" s="10">
        <v>2048</v>
      </c>
      <c r="F17" s="10">
        <v>2.9</v>
      </c>
    </row>
    <row r="18" spans="1:6" x14ac:dyDescent="0.25">
      <c r="A18" s="5" t="s">
        <v>348</v>
      </c>
      <c r="B18" s="10">
        <v>1999</v>
      </c>
      <c r="C18" s="10">
        <v>1999</v>
      </c>
      <c r="D18" s="10">
        <v>1000000</v>
      </c>
      <c r="E18" s="10">
        <v>2763</v>
      </c>
      <c r="F18" s="10">
        <v>2.8</v>
      </c>
    </row>
    <row r="19" spans="1:6" x14ac:dyDescent="0.25">
      <c r="A19" s="5" t="s">
        <v>348</v>
      </c>
      <c r="B19" s="10">
        <v>2000</v>
      </c>
      <c r="C19" s="10">
        <v>2000</v>
      </c>
      <c r="D19" s="10">
        <v>765000</v>
      </c>
      <c r="E19" s="10">
        <v>2673</v>
      </c>
      <c r="F19" s="10">
        <v>3.5</v>
      </c>
    </row>
    <row r="20" spans="1:6" x14ac:dyDescent="0.25">
      <c r="A20" s="5" t="s">
        <v>348</v>
      </c>
      <c r="B20" s="10">
        <v>2001</v>
      </c>
      <c r="C20" s="10">
        <v>2001</v>
      </c>
      <c r="D20" s="10">
        <v>557000</v>
      </c>
      <c r="E20" s="10">
        <v>1227</v>
      </c>
      <c r="F20" s="10">
        <v>2.2000000000000002</v>
      </c>
    </row>
    <row r="21" spans="1:6" x14ac:dyDescent="0.25">
      <c r="A21" s="5" t="s">
        <v>348</v>
      </c>
      <c r="B21" s="10">
        <v>2002</v>
      </c>
      <c r="C21" s="10">
        <v>2002</v>
      </c>
      <c r="D21" s="10">
        <v>272000</v>
      </c>
      <c r="E21" s="10">
        <v>824</v>
      </c>
      <c r="F21" s="10">
        <v>3</v>
      </c>
    </row>
    <row r="22" spans="1:6" x14ac:dyDescent="0.25">
      <c r="A22" s="5" t="s">
        <v>348</v>
      </c>
      <c r="B22" s="10">
        <v>2003</v>
      </c>
      <c r="C22" s="10">
        <v>2003</v>
      </c>
      <c r="D22" s="10">
        <v>82000</v>
      </c>
      <c r="E22" s="10">
        <v>276</v>
      </c>
      <c r="F22" s="10">
        <v>3.4</v>
      </c>
    </row>
    <row r="23" spans="1:6" x14ac:dyDescent="0.25">
      <c r="A23" s="5" t="s">
        <v>348</v>
      </c>
      <c r="B23" s="10">
        <v>2004</v>
      </c>
      <c r="C23" s="10">
        <v>2004</v>
      </c>
      <c r="D23" s="10">
        <v>168000</v>
      </c>
      <c r="E23" s="10">
        <v>319</v>
      </c>
      <c r="F23" s="10">
        <v>1.9</v>
      </c>
    </row>
    <row r="24" spans="1:6" x14ac:dyDescent="0.25">
      <c r="A24" s="5" t="s">
        <v>348</v>
      </c>
      <c r="B24" s="10">
        <v>2005</v>
      </c>
      <c r="C24" s="10">
        <v>2005</v>
      </c>
      <c r="D24" s="10">
        <v>0</v>
      </c>
      <c r="E24" s="10">
        <v>0</v>
      </c>
      <c r="F24" s="10"/>
    </row>
    <row r="25" spans="1:6" x14ac:dyDescent="0.25">
      <c r="A25" s="5" t="s">
        <v>348</v>
      </c>
      <c r="B25" s="10">
        <v>2006</v>
      </c>
      <c r="C25" s="10">
        <v>2006</v>
      </c>
      <c r="D25" s="10">
        <v>115000</v>
      </c>
      <c r="E25" s="10">
        <v>211</v>
      </c>
      <c r="F25" s="10">
        <v>1.8</v>
      </c>
    </row>
    <row r="26" spans="1:6" x14ac:dyDescent="0.25">
      <c r="A26" s="5" t="s">
        <v>348</v>
      </c>
      <c r="B26" s="10">
        <v>2007</v>
      </c>
      <c r="C26" s="10">
        <v>2007</v>
      </c>
      <c r="D26" s="10">
        <v>23000</v>
      </c>
      <c r="E26" s="10">
        <v>40</v>
      </c>
      <c r="F26" s="10">
        <v>1.7</v>
      </c>
    </row>
    <row r="27" spans="1:6" x14ac:dyDescent="0.25">
      <c r="A27" s="5" t="s">
        <v>348</v>
      </c>
      <c r="B27" s="10">
        <v>2008</v>
      </c>
      <c r="C27" s="10">
        <v>2008</v>
      </c>
      <c r="D27" s="10">
        <v>116000</v>
      </c>
      <c r="E27" s="10">
        <v>216</v>
      </c>
      <c r="F27" s="10">
        <v>1.9</v>
      </c>
    </row>
    <row r="28" spans="1:6" x14ac:dyDescent="0.25">
      <c r="A28" s="5" t="s">
        <v>348</v>
      </c>
      <c r="B28" s="10">
        <v>2009</v>
      </c>
      <c r="C28" s="10">
        <v>2009</v>
      </c>
      <c r="D28" s="10">
        <v>81000</v>
      </c>
      <c r="E28" s="10">
        <v>178</v>
      </c>
      <c r="F28" s="10">
        <v>2.2000000000000002</v>
      </c>
    </row>
    <row r="29" spans="1:6" x14ac:dyDescent="0.25">
      <c r="A29" s="5" t="s">
        <v>348</v>
      </c>
      <c r="B29" s="10">
        <v>2010</v>
      </c>
      <c r="C29" s="10">
        <v>2010</v>
      </c>
      <c r="D29" s="10">
        <v>128000</v>
      </c>
      <c r="E29" s="10">
        <v>268</v>
      </c>
      <c r="F29" s="10">
        <v>2.1</v>
      </c>
    </row>
    <row r="30" spans="1:6" x14ac:dyDescent="0.25">
      <c r="A30" s="5" t="s">
        <v>348</v>
      </c>
      <c r="B30" s="10">
        <v>2011</v>
      </c>
      <c r="C30" s="10">
        <v>2011</v>
      </c>
      <c r="D30" s="10">
        <v>109000</v>
      </c>
      <c r="E30" s="10">
        <v>307</v>
      </c>
      <c r="F30" s="10">
        <v>2.8</v>
      </c>
    </row>
    <row r="31" spans="1:6" x14ac:dyDescent="0.25">
      <c r="A31" s="5" t="s">
        <v>348</v>
      </c>
      <c r="B31" s="10">
        <v>2012</v>
      </c>
      <c r="C31" s="10">
        <v>2012</v>
      </c>
      <c r="D31" s="10">
        <v>127000</v>
      </c>
      <c r="E31" s="10">
        <v>301</v>
      </c>
      <c r="F31" s="10">
        <v>2.4</v>
      </c>
    </row>
    <row r="32" spans="1:6" x14ac:dyDescent="0.25">
      <c r="A32" s="5" t="s">
        <v>348</v>
      </c>
      <c r="B32" s="10">
        <v>2013</v>
      </c>
      <c r="C32" s="10">
        <v>2013</v>
      </c>
      <c r="D32" s="10">
        <v>0</v>
      </c>
      <c r="E32" s="10">
        <v>0</v>
      </c>
      <c r="F32" s="10"/>
    </row>
    <row r="33" spans="1:6" x14ac:dyDescent="0.25">
      <c r="A33" s="5" t="s">
        <v>348</v>
      </c>
      <c r="B33" s="10">
        <v>2014</v>
      </c>
      <c r="C33" s="10">
        <v>2014</v>
      </c>
      <c r="D33" s="10">
        <v>286000</v>
      </c>
      <c r="E33" s="10">
        <v>720</v>
      </c>
      <c r="F33" s="10">
        <v>2.5</v>
      </c>
    </row>
    <row r="34" spans="1:6" x14ac:dyDescent="0.25">
      <c r="A34" s="5" t="s">
        <v>348</v>
      </c>
      <c r="B34" s="10">
        <v>2015</v>
      </c>
      <c r="C34" s="10">
        <v>2015</v>
      </c>
      <c r="D34" s="10">
        <v>223000</v>
      </c>
      <c r="E34" s="10">
        <v>626</v>
      </c>
      <c r="F34" s="10">
        <v>2.8</v>
      </c>
    </row>
    <row r="35" spans="1:6" x14ac:dyDescent="0.25">
      <c r="A35" s="5" t="s">
        <v>348</v>
      </c>
      <c r="B35" s="10">
        <v>2016</v>
      </c>
      <c r="C35" s="10">
        <v>2016</v>
      </c>
      <c r="D35" s="10">
        <v>114000</v>
      </c>
      <c r="E35" s="10">
        <v>333</v>
      </c>
      <c r="F35" s="10">
        <v>2.9</v>
      </c>
    </row>
    <row r="36" spans="1:6" x14ac:dyDescent="0.25">
      <c r="A36" s="5" t="s">
        <v>348</v>
      </c>
      <c r="B36" s="10">
        <v>2017</v>
      </c>
      <c r="C36" s="10">
        <v>2017</v>
      </c>
      <c r="D36" s="10">
        <v>0</v>
      </c>
      <c r="E36" s="10">
        <v>0</v>
      </c>
      <c r="F36" s="10"/>
    </row>
    <row r="37" spans="1:6" x14ac:dyDescent="0.25">
      <c r="A37" s="5" t="s">
        <v>348</v>
      </c>
      <c r="B37" s="10">
        <v>2018</v>
      </c>
      <c r="C37" s="10">
        <v>2018</v>
      </c>
      <c r="D37" s="10">
        <v>84000</v>
      </c>
      <c r="E37" s="10">
        <v>247</v>
      </c>
      <c r="F37" s="10">
        <v>2.9</v>
      </c>
    </row>
    <row r="38" spans="1:6" x14ac:dyDescent="0.25">
      <c r="A38" s="5" t="s">
        <v>348</v>
      </c>
      <c r="B38" s="10">
        <v>2019</v>
      </c>
      <c r="C38" s="10">
        <v>2019</v>
      </c>
      <c r="D38" s="10">
        <v>319000</v>
      </c>
      <c r="E38" s="10">
        <v>931</v>
      </c>
      <c r="F38" s="10">
        <v>2.9</v>
      </c>
    </row>
    <row r="39" spans="1:6" x14ac:dyDescent="0.25">
      <c r="A39" s="5" t="s">
        <v>348</v>
      </c>
      <c r="B39" s="10">
        <v>2020</v>
      </c>
      <c r="C39" s="10">
        <v>2020</v>
      </c>
      <c r="D39" s="10">
        <v>323000</v>
      </c>
      <c r="E39" s="10">
        <v>1208</v>
      </c>
      <c r="F39" s="10">
        <v>3.7</v>
      </c>
    </row>
    <row r="40" spans="1:6" x14ac:dyDescent="0.25">
      <c r="A40" s="5" t="s">
        <v>348</v>
      </c>
      <c r="B40" s="10">
        <v>2021</v>
      </c>
      <c r="C40" s="10">
        <v>2021</v>
      </c>
      <c r="D40" s="10">
        <v>16000</v>
      </c>
      <c r="E40" s="10">
        <v>34</v>
      </c>
      <c r="F40" s="10">
        <v>2.1</v>
      </c>
    </row>
    <row r="41" spans="1:6" x14ac:dyDescent="0.25">
      <c r="A41" s="5" t="s">
        <v>348</v>
      </c>
      <c r="B41" s="10">
        <v>2022</v>
      </c>
      <c r="C41" s="10">
        <v>2022</v>
      </c>
      <c r="D41" s="10">
        <v>79000</v>
      </c>
      <c r="E41" s="10">
        <v>135</v>
      </c>
      <c r="F41" s="10">
        <v>1.7</v>
      </c>
    </row>
    <row r="42" spans="1:6" x14ac:dyDescent="0.25">
      <c r="A42" s="5" t="s">
        <v>348</v>
      </c>
      <c r="B42" s="10">
        <v>2023</v>
      </c>
      <c r="C42" s="10">
        <v>2023</v>
      </c>
      <c r="D42" s="10">
        <v>30000</v>
      </c>
      <c r="E42" s="10">
        <v>90</v>
      </c>
      <c r="F42" s="10">
        <v>3</v>
      </c>
    </row>
    <row r="43" spans="1:6" x14ac:dyDescent="0.25">
      <c r="A43" s="5" t="s">
        <v>348</v>
      </c>
      <c r="B43" s="10">
        <v>2024</v>
      </c>
      <c r="C43" s="10">
        <v>2024</v>
      </c>
      <c r="D43" s="10">
        <v>52000</v>
      </c>
      <c r="E43" s="10">
        <v>174</v>
      </c>
      <c r="F43" s="10">
        <v>3.3</v>
      </c>
    </row>
    <row r="44" spans="1:6" x14ac:dyDescent="0.25">
      <c r="A44" s="5" t="s">
        <v>348</v>
      </c>
      <c r="B44" s="10">
        <v>2025</v>
      </c>
      <c r="C44" s="10">
        <v>2025</v>
      </c>
      <c r="D44" s="10">
        <v>601000</v>
      </c>
      <c r="E44" s="10">
        <v>1306</v>
      </c>
      <c r="F44" s="10">
        <v>2.2000000000000002</v>
      </c>
    </row>
    <row r="45" spans="1:6" x14ac:dyDescent="0.25">
      <c r="A45" s="5" t="s">
        <v>349</v>
      </c>
      <c r="B45" s="10">
        <v>1984</v>
      </c>
      <c r="C45" s="10">
        <v>1985</v>
      </c>
      <c r="D45" s="10">
        <v>1970000</v>
      </c>
      <c r="E45" s="10">
        <v>4262</v>
      </c>
      <c r="F45" s="10">
        <v>2.2000000000000002</v>
      </c>
    </row>
    <row r="46" spans="1:6" x14ac:dyDescent="0.25">
      <c r="A46" s="5" t="s">
        <v>349</v>
      </c>
      <c r="B46" s="10">
        <v>1985</v>
      </c>
      <c r="C46" s="10">
        <v>1986</v>
      </c>
      <c r="D46" s="10">
        <v>1168000</v>
      </c>
      <c r="E46" s="10">
        <v>4350</v>
      </c>
      <c r="F46" s="10">
        <v>3.7</v>
      </c>
    </row>
    <row r="47" spans="1:6" x14ac:dyDescent="0.25">
      <c r="A47" s="5" t="s">
        <v>349</v>
      </c>
      <c r="B47" s="10">
        <v>1986</v>
      </c>
      <c r="C47" s="10">
        <v>1987</v>
      </c>
      <c r="D47" s="10">
        <v>3285000</v>
      </c>
      <c r="E47" s="10">
        <v>7200</v>
      </c>
      <c r="F47" s="10">
        <v>2.2000000000000002</v>
      </c>
    </row>
    <row r="48" spans="1:6" x14ac:dyDescent="0.25">
      <c r="A48" s="5" t="s">
        <v>349</v>
      </c>
      <c r="B48" s="10">
        <v>1987</v>
      </c>
      <c r="C48" s="10">
        <v>1988</v>
      </c>
      <c r="D48" s="10">
        <v>5167000</v>
      </c>
      <c r="E48" s="10">
        <v>11866</v>
      </c>
      <c r="F48" s="10">
        <v>2.2999999999999998</v>
      </c>
    </row>
    <row r="49" spans="1:6" x14ac:dyDescent="0.25">
      <c r="A49" s="5" t="s">
        <v>349</v>
      </c>
      <c r="B49" s="10">
        <v>1988</v>
      </c>
      <c r="C49" s="10">
        <v>1989</v>
      </c>
      <c r="D49" s="10">
        <v>7890000</v>
      </c>
      <c r="E49" s="10">
        <v>18240</v>
      </c>
      <c r="F49" s="10">
        <v>2.2999999999999998</v>
      </c>
    </row>
    <row r="50" spans="1:6" x14ac:dyDescent="0.25">
      <c r="A50" s="5" t="s">
        <v>349</v>
      </c>
      <c r="B50" s="10">
        <v>1989</v>
      </c>
      <c r="C50" s="10">
        <v>1990</v>
      </c>
      <c r="D50" s="10">
        <v>7683000</v>
      </c>
      <c r="E50" s="10">
        <v>17460</v>
      </c>
      <c r="F50" s="10">
        <v>2.2999999999999998</v>
      </c>
    </row>
    <row r="51" spans="1:6" x14ac:dyDescent="0.25">
      <c r="A51" s="5" t="s">
        <v>349</v>
      </c>
      <c r="B51" s="10">
        <v>1990</v>
      </c>
      <c r="C51" s="10">
        <v>1991</v>
      </c>
      <c r="D51" s="10">
        <v>8877000</v>
      </c>
      <c r="E51" s="10">
        <v>21026</v>
      </c>
      <c r="F51" s="10">
        <v>2.4</v>
      </c>
    </row>
    <row r="52" spans="1:6" x14ac:dyDescent="0.25">
      <c r="A52" s="5" t="s">
        <v>349</v>
      </c>
      <c r="B52" s="10">
        <v>1991</v>
      </c>
      <c r="C52" s="10">
        <v>1992</v>
      </c>
      <c r="D52" s="10">
        <v>8863000</v>
      </c>
      <c r="E52" s="10">
        <v>21373</v>
      </c>
      <c r="F52" s="10">
        <v>2.4</v>
      </c>
    </row>
    <row r="53" spans="1:6" x14ac:dyDescent="0.25">
      <c r="A53" s="5" t="s">
        <v>349</v>
      </c>
      <c r="B53" s="10">
        <v>1992</v>
      </c>
      <c r="C53" s="10">
        <v>1993</v>
      </c>
      <c r="D53" s="10">
        <v>11102000</v>
      </c>
      <c r="E53" s="10">
        <v>32738</v>
      </c>
      <c r="F53" s="10">
        <v>3</v>
      </c>
    </row>
    <row r="54" spans="1:6" x14ac:dyDescent="0.25">
      <c r="A54" s="5" t="s">
        <v>349</v>
      </c>
      <c r="B54" s="10">
        <v>1993</v>
      </c>
      <c r="C54" s="10">
        <v>1994</v>
      </c>
      <c r="D54" s="10">
        <v>13446000</v>
      </c>
      <c r="E54" s="10">
        <v>41865</v>
      </c>
      <c r="F54" s="10">
        <v>3.1</v>
      </c>
    </row>
    <row r="55" spans="1:6" x14ac:dyDescent="0.25">
      <c r="A55" s="5" t="s">
        <v>349</v>
      </c>
      <c r="B55" s="10">
        <v>1994</v>
      </c>
      <c r="C55" s="10">
        <v>1995</v>
      </c>
      <c r="D55" s="10">
        <v>14420000</v>
      </c>
      <c r="E55" s="10">
        <v>47775</v>
      </c>
      <c r="F55" s="10">
        <v>3.3</v>
      </c>
    </row>
    <row r="56" spans="1:6" x14ac:dyDescent="0.25">
      <c r="A56" s="5" t="s">
        <v>349</v>
      </c>
      <c r="B56" s="10">
        <v>1995</v>
      </c>
      <c r="C56" s="10">
        <v>1996</v>
      </c>
      <c r="D56" s="10">
        <v>17132000</v>
      </c>
      <c r="E56" s="10">
        <v>57998</v>
      </c>
      <c r="F56" s="10">
        <v>3.4</v>
      </c>
    </row>
    <row r="57" spans="1:6" x14ac:dyDescent="0.25">
      <c r="A57" s="5" t="s">
        <v>349</v>
      </c>
      <c r="B57" s="10">
        <v>1996</v>
      </c>
      <c r="C57" s="10">
        <v>1997</v>
      </c>
      <c r="D57" s="10">
        <v>20245000</v>
      </c>
      <c r="E57" s="10">
        <v>71349</v>
      </c>
      <c r="F57" s="10">
        <v>3.5</v>
      </c>
    </row>
    <row r="58" spans="1:6" x14ac:dyDescent="0.25">
      <c r="A58" s="5" t="s">
        <v>349</v>
      </c>
      <c r="B58" s="10">
        <v>1997</v>
      </c>
      <c r="C58" s="10">
        <v>1998</v>
      </c>
      <c r="D58" s="10">
        <v>29014000</v>
      </c>
      <c r="E58" s="10">
        <v>86783</v>
      </c>
      <c r="F58" s="10">
        <v>3</v>
      </c>
    </row>
    <row r="59" spans="1:6" x14ac:dyDescent="0.25">
      <c r="A59" s="5" t="s">
        <v>349</v>
      </c>
      <c r="B59" s="10">
        <v>1998</v>
      </c>
      <c r="C59" s="10">
        <v>1999</v>
      </c>
      <c r="D59" s="10">
        <v>22556000</v>
      </c>
      <c r="E59" s="10">
        <v>83823</v>
      </c>
      <c r="F59" s="10">
        <v>3.7</v>
      </c>
    </row>
    <row r="60" spans="1:6" x14ac:dyDescent="0.25">
      <c r="A60" s="5" t="s">
        <v>349</v>
      </c>
      <c r="B60" s="10">
        <v>1999</v>
      </c>
      <c r="C60" s="10">
        <v>2000</v>
      </c>
      <c r="D60" s="10">
        <v>23077000</v>
      </c>
      <c r="E60" s="10">
        <v>89963</v>
      </c>
      <c r="F60" s="10">
        <v>3.9</v>
      </c>
    </row>
    <row r="61" spans="1:6" x14ac:dyDescent="0.25">
      <c r="A61" s="5" t="s">
        <v>349</v>
      </c>
      <c r="B61" s="10">
        <v>2000</v>
      </c>
      <c r="C61" s="10">
        <v>2001</v>
      </c>
      <c r="D61" s="10">
        <v>22726000</v>
      </c>
      <c r="E61" s="10">
        <v>96539</v>
      </c>
      <c r="F61" s="10">
        <v>4.2</v>
      </c>
    </row>
    <row r="62" spans="1:6" x14ac:dyDescent="0.25">
      <c r="A62" s="5" t="s">
        <v>349</v>
      </c>
      <c r="B62" s="10">
        <v>2001</v>
      </c>
      <c r="C62" s="10">
        <v>2002</v>
      </c>
      <c r="D62" s="10">
        <v>23528000</v>
      </c>
      <c r="E62" s="10">
        <v>90230</v>
      </c>
      <c r="F62" s="10">
        <v>3.8</v>
      </c>
    </row>
    <row r="63" spans="1:6" x14ac:dyDescent="0.25">
      <c r="A63" s="5" t="s">
        <v>349</v>
      </c>
      <c r="B63" s="10">
        <v>2002</v>
      </c>
      <c r="C63" s="10">
        <v>2003</v>
      </c>
      <c r="D63" s="10">
        <v>22602000</v>
      </c>
      <c r="E63" s="10">
        <v>96205</v>
      </c>
      <c r="F63" s="10">
        <v>4.3</v>
      </c>
    </row>
    <row r="64" spans="1:6" x14ac:dyDescent="0.25">
      <c r="A64" s="5" t="s">
        <v>349</v>
      </c>
      <c r="B64" s="10">
        <v>2003</v>
      </c>
      <c r="C64" s="10">
        <v>2004</v>
      </c>
      <c r="D64" s="10">
        <v>19596000</v>
      </c>
      <c r="E64" s="10">
        <v>85792</v>
      </c>
      <c r="F64" s="10">
        <v>4.4000000000000004</v>
      </c>
    </row>
    <row r="65" spans="1:6" x14ac:dyDescent="0.25">
      <c r="A65" s="5" t="s">
        <v>349</v>
      </c>
      <c r="B65" s="10">
        <v>2004</v>
      </c>
      <c r="C65" s="10">
        <v>2005</v>
      </c>
      <c r="D65" s="10">
        <v>15075000</v>
      </c>
      <c r="E65" s="10">
        <v>67738</v>
      </c>
      <c r="F65" s="10">
        <v>4.5</v>
      </c>
    </row>
    <row r="66" spans="1:6" x14ac:dyDescent="0.25">
      <c r="A66" s="5" t="s">
        <v>349</v>
      </c>
      <c r="B66" s="10">
        <v>2005</v>
      </c>
      <c r="C66" s="10">
        <v>2006</v>
      </c>
      <c r="D66" s="10">
        <v>14036000</v>
      </c>
      <c r="E66" s="10">
        <v>64099</v>
      </c>
      <c r="F66" s="10">
        <v>4.5999999999999996</v>
      </c>
    </row>
    <row r="67" spans="1:6" x14ac:dyDescent="0.25">
      <c r="A67" s="5" t="s">
        <v>349</v>
      </c>
      <c r="B67" s="10">
        <v>2006</v>
      </c>
      <c r="C67" s="10">
        <v>2007</v>
      </c>
      <c r="D67" s="10">
        <v>13787000</v>
      </c>
      <c r="E67" s="10">
        <v>60890</v>
      </c>
      <c r="F67" s="10">
        <v>4.4000000000000004</v>
      </c>
    </row>
    <row r="68" spans="1:6" x14ac:dyDescent="0.25">
      <c r="A68" s="5" t="s">
        <v>349</v>
      </c>
      <c r="B68" s="10">
        <v>2007</v>
      </c>
      <c r="C68" s="10">
        <v>2008</v>
      </c>
      <c r="D68" s="10">
        <v>13011000</v>
      </c>
      <c r="E68" s="10">
        <v>54759</v>
      </c>
      <c r="F68" s="10">
        <v>4.2</v>
      </c>
    </row>
    <row r="69" spans="1:6" x14ac:dyDescent="0.25">
      <c r="A69" s="5" t="s">
        <v>349</v>
      </c>
      <c r="B69" s="10">
        <v>2008</v>
      </c>
      <c r="C69" s="10">
        <v>2009</v>
      </c>
      <c r="D69" s="10">
        <v>16338000</v>
      </c>
      <c r="E69" s="10">
        <v>77621</v>
      </c>
      <c r="F69" s="10">
        <v>4.8</v>
      </c>
    </row>
    <row r="70" spans="1:6" x14ac:dyDescent="0.25">
      <c r="A70" s="5" t="s">
        <v>349</v>
      </c>
      <c r="B70" s="10">
        <v>2009</v>
      </c>
      <c r="C70" s="10">
        <v>2010</v>
      </c>
      <c r="D70" s="10">
        <v>18266000</v>
      </c>
      <c r="E70" s="10">
        <v>85826</v>
      </c>
      <c r="F70" s="10">
        <v>4.7</v>
      </c>
    </row>
    <row r="71" spans="1:6" x14ac:dyDescent="0.25">
      <c r="A71" s="5" t="s">
        <v>349</v>
      </c>
      <c r="B71" s="10">
        <v>2010</v>
      </c>
      <c r="C71" s="10">
        <v>2011</v>
      </c>
      <c r="D71" s="10">
        <v>18694000</v>
      </c>
      <c r="E71" s="10">
        <v>91105</v>
      </c>
      <c r="F71" s="10">
        <v>4.9000000000000004</v>
      </c>
    </row>
    <row r="72" spans="1:6" x14ac:dyDescent="0.25">
      <c r="A72" s="5" t="s">
        <v>349</v>
      </c>
      <c r="B72" s="10">
        <v>2011</v>
      </c>
      <c r="C72" s="10">
        <v>2012</v>
      </c>
      <c r="D72" s="10">
        <v>21502000</v>
      </c>
      <c r="E72" s="10">
        <v>97744</v>
      </c>
      <c r="F72" s="10">
        <v>4.5</v>
      </c>
    </row>
    <row r="73" spans="1:6" x14ac:dyDescent="0.25">
      <c r="A73" s="5" t="s">
        <v>349</v>
      </c>
      <c r="B73" s="10">
        <v>2012</v>
      </c>
      <c r="C73" s="10">
        <v>2013</v>
      </c>
      <c r="D73" s="10">
        <v>21264000</v>
      </c>
      <c r="E73" s="10">
        <v>106161</v>
      </c>
      <c r="F73" s="10">
        <v>5</v>
      </c>
    </row>
    <row r="74" spans="1:6" x14ac:dyDescent="0.25">
      <c r="A74" s="5" t="s">
        <v>349</v>
      </c>
      <c r="B74" s="10">
        <v>2013</v>
      </c>
      <c r="C74" s="10">
        <v>2014</v>
      </c>
      <c r="D74" s="10">
        <v>20316000</v>
      </c>
      <c r="E74" s="10">
        <v>101997</v>
      </c>
      <c r="F74" s="10">
        <v>5</v>
      </c>
    </row>
    <row r="75" spans="1:6" x14ac:dyDescent="0.25">
      <c r="A75" s="5" t="s">
        <v>349</v>
      </c>
      <c r="B75" s="10">
        <v>2014</v>
      </c>
      <c r="C75" s="10">
        <v>2015</v>
      </c>
      <c r="D75" s="10">
        <v>24038000</v>
      </c>
      <c r="E75" s="10">
        <v>114112</v>
      </c>
      <c r="F75" s="10">
        <v>4.7</v>
      </c>
    </row>
    <row r="76" spans="1:6" x14ac:dyDescent="0.25">
      <c r="A76" s="5" t="s">
        <v>349</v>
      </c>
      <c r="B76" s="10">
        <v>2015</v>
      </c>
      <c r="C76" s="10">
        <v>2016</v>
      </c>
      <c r="D76" s="10">
        <v>24633000</v>
      </c>
      <c r="E76" s="10">
        <v>111163</v>
      </c>
      <c r="F76" s="10">
        <v>4.5</v>
      </c>
    </row>
    <row r="77" spans="1:6" x14ac:dyDescent="0.25">
      <c r="A77" s="5" t="s">
        <v>349</v>
      </c>
      <c r="B77" s="10">
        <v>2016</v>
      </c>
      <c r="C77" s="10">
        <v>2017</v>
      </c>
      <c r="D77" s="10">
        <v>25596000</v>
      </c>
      <c r="E77" s="10">
        <v>126445</v>
      </c>
      <c r="F77" s="10">
        <v>4.9000000000000004</v>
      </c>
    </row>
    <row r="78" spans="1:6" x14ac:dyDescent="0.25">
      <c r="A78" s="5" t="s">
        <v>349</v>
      </c>
      <c r="B78" s="10">
        <v>2017</v>
      </c>
      <c r="C78" s="10">
        <v>2018</v>
      </c>
      <c r="D78" s="10">
        <v>21825000</v>
      </c>
      <c r="E78" s="10">
        <v>110554</v>
      </c>
      <c r="F78" s="10">
        <v>5.0999999999999996</v>
      </c>
    </row>
    <row r="79" spans="1:6" x14ac:dyDescent="0.25">
      <c r="A79" s="5" t="s">
        <v>349</v>
      </c>
      <c r="B79" s="10">
        <v>2018</v>
      </c>
      <c r="C79" s="10">
        <v>2019</v>
      </c>
      <c r="D79" s="10">
        <v>26324000</v>
      </c>
      <c r="E79" s="10">
        <v>132090</v>
      </c>
      <c r="F79" s="10">
        <v>5</v>
      </c>
    </row>
    <row r="80" spans="1:6" x14ac:dyDescent="0.25">
      <c r="A80" s="5" t="s">
        <v>349</v>
      </c>
      <c r="B80" s="10">
        <v>2019</v>
      </c>
      <c r="C80" s="10">
        <v>2020</v>
      </c>
      <c r="D80" s="10">
        <v>28529000</v>
      </c>
      <c r="E80" s="10">
        <v>141775</v>
      </c>
      <c r="F80" s="10">
        <v>5</v>
      </c>
    </row>
    <row r="81" spans="1:6" x14ac:dyDescent="0.25">
      <c r="A81" s="5" t="s">
        <v>349</v>
      </c>
      <c r="B81" s="10">
        <v>2020</v>
      </c>
      <c r="C81" s="10">
        <v>2021</v>
      </c>
      <c r="D81" s="10">
        <v>29697000</v>
      </c>
      <c r="E81" s="10">
        <v>144695</v>
      </c>
      <c r="F81" s="10">
        <v>4.9000000000000004</v>
      </c>
    </row>
    <row r="82" spans="1:6" x14ac:dyDescent="0.25">
      <c r="A82" s="5" t="s">
        <v>349</v>
      </c>
      <c r="B82" s="10">
        <v>2021</v>
      </c>
      <c r="C82" s="10">
        <v>2022</v>
      </c>
      <c r="D82" s="10">
        <v>25777000</v>
      </c>
      <c r="E82" s="10">
        <v>117901</v>
      </c>
      <c r="F82" s="10">
        <v>4.5999999999999996</v>
      </c>
    </row>
    <row r="83" spans="1:6" x14ac:dyDescent="0.25">
      <c r="A83" s="5" t="s">
        <v>349</v>
      </c>
      <c r="B83" s="10">
        <v>2022</v>
      </c>
      <c r="C83" s="10">
        <v>2023</v>
      </c>
      <c r="D83" s="10">
        <v>20734000</v>
      </c>
      <c r="E83" s="10">
        <v>95927</v>
      </c>
      <c r="F83" s="10">
        <v>4.5999999999999996</v>
      </c>
    </row>
    <row r="84" spans="1:6" x14ac:dyDescent="0.25">
      <c r="A84" s="5" t="s">
        <v>349</v>
      </c>
      <c r="B84" s="10">
        <v>2023</v>
      </c>
      <c r="C84" s="10">
        <v>2024</v>
      </c>
      <c r="D84" s="10">
        <v>21511000</v>
      </c>
      <c r="E84" s="10">
        <v>113139</v>
      </c>
      <c r="F84" s="10">
        <v>5.3</v>
      </c>
    </row>
    <row r="85" spans="1:6" x14ac:dyDescent="0.25">
      <c r="A85" s="5" t="s">
        <v>349</v>
      </c>
      <c r="B85" s="10">
        <v>2024</v>
      </c>
      <c r="C85" s="10">
        <v>2025</v>
      </c>
      <c r="D85" s="10">
        <v>21734000</v>
      </c>
      <c r="E85" s="10">
        <v>115315</v>
      </c>
      <c r="F85" s="10">
        <v>5.3</v>
      </c>
    </row>
    <row r="86" spans="1:6" x14ac:dyDescent="0.25">
      <c r="A86" s="5" t="s">
        <v>350</v>
      </c>
      <c r="B86" s="10">
        <v>1983</v>
      </c>
      <c r="C86" s="10">
        <v>1985</v>
      </c>
      <c r="D86" s="10">
        <v>828000</v>
      </c>
      <c r="E86" s="10">
        <v>2659</v>
      </c>
      <c r="F86" s="10">
        <v>3.2</v>
      </c>
    </row>
    <row r="87" spans="1:6" x14ac:dyDescent="0.25">
      <c r="A87" s="5" t="s">
        <v>350</v>
      </c>
      <c r="B87" s="10">
        <v>1984</v>
      </c>
      <c r="C87" s="10">
        <v>1986</v>
      </c>
      <c r="D87" s="10">
        <v>2409000</v>
      </c>
      <c r="E87" s="10">
        <v>5988</v>
      </c>
      <c r="F87" s="10">
        <v>2.5</v>
      </c>
    </row>
    <row r="88" spans="1:6" x14ac:dyDescent="0.25">
      <c r="A88" s="5" t="s">
        <v>350</v>
      </c>
      <c r="B88" s="10">
        <v>1985</v>
      </c>
      <c r="C88" s="10">
        <v>1987</v>
      </c>
      <c r="D88" s="10">
        <v>1522000</v>
      </c>
      <c r="E88" s="10">
        <v>5521</v>
      </c>
      <c r="F88" s="10">
        <v>3.6</v>
      </c>
    </row>
    <row r="89" spans="1:6" x14ac:dyDescent="0.25">
      <c r="A89" s="5" t="s">
        <v>350</v>
      </c>
      <c r="B89" s="10">
        <v>1986</v>
      </c>
      <c r="C89" s="10">
        <v>1988</v>
      </c>
      <c r="D89" s="10">
        <v>1750000</v>
      </c>
      <c r="E89" s="10">
        <v>6086</v>
      </c>
      <c r="F89" s="10">
        <v>3.5</v>
      </c>
    </row>
    <row r="90" spans="1:6" x14ac:dyDescent="0.25">
      <c r="A90" s="5" t="s">
        <v>350</v>
      </c>
      <c r="B90" s="10">
        <v>1987</v>
      </c>
      <c r="C90" s="10">
        <v>1989</v>
      </c>
      <c r="D90" s="10">
        <v>3267000</v>
      </c>
      <c r="E90" s="10">
        <v>10312</v>
      </c>
      <c r="F90" s="10">
        <v>3.2</v>
      </c>
    </row>
    <row r="91" spans="1:6" x14ac:dyDescent="0.25">
      <c r="A91" s="5" t="s">
        <v>350</v>
      </c>
      <c r="B91" s="10">
        <v>1988</v>
      </c>
      <c r="C91" s="10">
        <v>1990</v>
      </c>
      <c r="D91" s="10">
        <v>5382000</v>
      </c>
      <c r="E91" s="10">
        <v>14891</v>
      </c>
      <c r="F91" s="10">
        <v>2.8</v>
      </c>
    </row>
    <row r="92" spans="1:6" x14ac:dyDescent="0.25">
      <c r="A92" s="5" t="s">
        <v>350</v>
      </c>
      <c r="B92" s="10">
        <v>1989</v>
      </c>
      <c r="C92" s="10">
        <v>1991</v>
      </c>
      <c r="D92" s="10">
        <v>6123000</v>
      </c>
      <c r="E92" s="10">
        <v>19567</v>
      </c>
      <c r="F92" s="10">
        <v>3.2</v>
      </c>
    </row>
    <row r="93" spans="1:6" x14ac:dyDescent="0.25">
      <c r="A93" s="5" t="s">
        <v>350</v>
      </c>
      <c r="B93" s="10">
        <v>1990</v>
      </c>
      <c r="C93" s="10">
        <v>1992</v>
      </c>
      <c r="D93" s="10">
        <v>4315000</v>
      </c>
      <c r="E93" s="10">
        <v>14728</v>
      </c>
      <c r="F93" s="10">
        <v>3.4</v>
      </c>
    </row>
    <row r="94" spans="1:6" x14ac:dyDescent="0.25">
      <c r="A94" s="5" t="s">
        <v>350</v>
      </c>
      <c r="B94" s="10">
        <v>1991</v>
      </c>
      <c r="C94" s="10">
        <v>1993</v>
      </c>
      <c r="D94" s="10">
        <v>4675000</v>
      </c>
      <c r="E94" s="10">
        <v>15975</v>
      </c>
      <c r="F94" s="10">
        <v>3.4</v>
      </c>
    </row>
    <row r="95" spans="1:6" x14ac:dyDescent="0.25">
      <c r="A95" s="5" t="s">
        <v>350</v>
      </c>
      <c r="B95" s="10">
        <v>1992</v>
      </c>
      <c r="C95" s="10">
        <v>1994</v>
      </c>
      <c r="D95" s="10">
        <v>5096000</v>
      </c>
      <c r="E95" s="10">
        <v>21812</v>
      </c>
      <c r="F95" s="10">
        <v>4.3</v>
      </c>
    </row>
    <row r="96" spans="1:6" x14ac:dyDescent="0.25">
      <c r="A96" s="5" t="s">
        <v>350</v>
      </c>
      <c r="B96" s="10">
        <v>1993</v>
      </c>
      <c r="C96" s="10">
        <v>1995</v>
      </c>
      <c r="D96" s="10">
        <v>5137000</v>
      </c>
      <c r="E96" s="10">
        <v>21916</v>
      </c>
      <c r="F96" s="10">
        <v>4.3</v>
      </c>
    </row>
    <row r="97" spans="1:6" x14ac:dyDescent="0.25">
      <c r="A97" s="5" t="s">
        <v>350</v>
      </c>
      <c r="B97" s="10">
        <v>1994</v>
      </c>
      <c r="C97" s="10">
        <v>1996</v>
      </c>
      <c r="D97" s="10">
        <v>5408000</v>
      </c>
      <c r="E97" s="10">
        <v>24485</v>
      </c>
      <c r="F97" s="10">
        <v>4.5</v>
      </c>
    </row>
    <row r="98" spans="1:6" x14ac:dyDescent="0.25">
      <c r="A98" s="5" t="s">
        <v>350</v>
      </c>
      <c r="B98" s="10">
        <v>1995</v>
      </c>
      <c r="C98" s="10">
        <v>1997</v>
      </c>
      <c r="D98" s="10">
        <v>6195000</v>
      </c>
      <c r="E98" s="10">
        <v>27263</v>
      </c>
      <c r="F98" s="10">
        <v>4.4000000000000004</v>
      </c>
    </row>
    <row r="99" spans="1:6" x14ac:dyDescent="0.25">
      <c r="A99" s="5" t="s">
        <v>350</v>
      </c>
      <c r="B99" s="10">
        <v>1996</v>
      </c>
      <c r="C99" s="10">
        <v>1998</v>
      </c>
      <c r="D99" s="10">
        <v>5148000</v>
      </c>
      <c r="E99" s="10">
        <v>21953</v>
      </c>
      <c r="F99" s="10">
        <v>4.3</v>
      </c>
    </row>
    <row r="100" spans="1:6" x14ac:dyDescent="0.25">
      <c r="A100" s="5" t="s">
        <v>350</v>
      </c>
      <c r="B100" s="10">
        <v>1997</v>
      </c>
      <c r="C100" s="10">
        <v>1999</v>
      </c>
      <c r="D100" s="10">
        <v>9027000</v>
      </c>
      <c r="E100" s="10">
        <v>40100</v>
      </c>
      <c r="F100" s="10">
        <v>4.4000000000000004</v>
      </c>
    </row>
    <row r="101" spans="1:6" x14ac:dyDescent="0.25">
      <c r="A101" s="5" t="s">
        <v>350</v>
      </c>
      <c r="B101" s="10">
        <v>1998</v>
      </c>
      <c r="C101" s="10">
        <v>2000</v>
      </c>
      <c r="D101" s="10">
        <v>8450000</v>
      </c>
      <c r="E101" s="10">
        <v>36323</v>
      </c>
      <c r="F101" s="10">
        <v>4.3</v>
      </c>
    </row>
    <row r="102" spans="1:6" x14ac:dyDescent="0.25">
      <c r="A102" s="5" t="s">
        <v>350</v>
      </c>
      <c r="B102" s="10">
        <v>1999</v>
      </c>
      <c r="C102" s="10">
        <v>2001</v>
      </c>
      <c r="D102" s="10">
        <v>9096000</v>
      </c>
      <c r="E102" s="10">
        <v>40754</v>
      </c>
      <c r="F102" s="10">
        <v>4.5</v>
      </c>
    </row>
    <row r="103" spans="1:6" x14ac:dyDescent="0.25">
      <c r="A103" s="5" t="s">
        <v>350</v>
      </c>
      <c r="B103" s="10">
        <v>2000</v>
      </c>
      <c r="C103" s="10">
        <v>2002</v>
      </c>
      <c r="D103" s="10">
        <v>11354000</v>
      </c>
      <c r="E103" s="10">
        <v>53535</v>
      </c>
      <c r="F103" s="10">
        <v>4.7</v>
      </c>
    </row>
    <row r="104" spans="1:6" x14ac:dyDescent="0.25">
      <c r="A104" s="5" t="s">
        <v>350</v>
      </c>
      <c r="B104" s="10">
        <v>2001</v>
      </c>
      <c r="C104" s="10">
        <v>2003</v>
      </c>
      <c r="D104" s="10">
        <v>15619000</v>
      </c>
      <c r="E104" s="10">
        <v>73255</v>
      </c>
      <c r="F104" s="10">
        <v>4.7</v>
      </c>
    </row>
    <row r="105" spans="1:6" x14ac:dyDescent="0.25">
      <c r="A105" s="5" t="s">
        <v>350</v>
      </c>
      <c r="B105" s="10">
        <v>2002</v>
      </c>
      <c r="C105" s="10">
        <v>2004</v>
      </c>
      <c r="D105" s="10">
        <v>15555000</v>
      </c>
      <c r="E105" s="10">
        <v>71988</v>
      </c>
      <c r="F105" s="10">
        <v>4.5999999999999996</v>
      </c>
    </row>
    <row r="106" spans="1:6" x14ac:dyDescent="0.25">
      <c r="A106" s="5" t="s">
        <v>350</v>
      </c>
      <c r="B106" s="10">
        <v>2003</v>
      </c>
      <c r="C106" s="10">
        <v>2005</v>
      </c>
      <c r="D106" s="10">
        <v>13920000</v>
      </c>
      <c r="E106" s="10">
        <v>61850</v>
      </c>
      <c r="F106" s="10">
        <v>4.4000000000000004</v>
      </c>
    </row>
    <row r="107" spans="1:6" x14ac:dyDescent="0.25">
      <c r="A107" s="5" t="s">
        <v>350</v>
      </c>
      <c r="B107" s="10">
        <v>2004</v>
      </c>
      <c r="C107" s="10">
        <v>2006</v>
      </c>
      <c r="D107" s="10">
        <v>14237000</v>
      </c>
      <c r="E107" s="10">
        <v>67537</v>
      </c>
      <c r="F107" s="10">
        <v>4.7</v>
      </c>
    </row>
    <row r="108" spans="1:6" x14ac:dyDescent="0.25">
      <c r="A108" s="5" t="s">
        <v>350</v>
      </c>
      <c r="B108" s="10">
        <v>2005</v>
      </c>
      <c r="C108" s="10">
        <v>2007</v>
      </c>
      <c r="D108" s="10">
        <v>14999000</v>
      </c>
      <c r="E108" s="10">
        <v>69000</v>
      </c>
      <c r="F108" s="10">
        <v>4.5999999999999996</v>
      </c>
    </row>
    <row r="109" spans="1:6" x14ac:dyDescent="0.25">
      <c r="A109" s="5" t="s">
        <v>350</v>
      </c>
      <c r="B109" s="10">
        <v>2006</v>
      </c>
      <c r="C109" s="10">
        <v>2008</v>
      </c>
      <c r="D109" s="10">
        <v>15881000</v>
      </c>
      <c r="E109" s="10">
        <v>73631</v>
      </c>
      <c r="F109" s="10">
        <v>4.5999999999999996</v>
      </c>
    </row>
    <row r="110" spans="1:6" x14ac:dyDescent="0.25">
      <c r="A110" s="5" t="s">
        <v>350</v>
      </c>
      <c r="B110" s="10">
        <v>2007</v>
      </c>
      <c r="C110" s="10">
        <v>2009</v>
      </c>
      <c r="D110" s="10">
        <v>14132000</v>
      </c>
      <c r="E110" s="10">
        <v>66448</v>
      </c>
      <c r="F110" s="10">
        <v>4.7</v>
      </c>
    </row>
    <row r="111" spans="1:6" x14ac:dyDescent="0.25">
      <c r="A111" s="5" t="s">
        <v>350</v>
      </c>
      <c r="B111" s="10">
        <v>2008</v>
      </c>
      <c r="C111" s="10">
        <v>2010</v>
      </c>
      <c r="D111" s="10">
        <v>13666000</v>
      </c>
      <c r="E111" s="10">
        <v>68070</v>
      </c>
      <c r="F111" s="10">
        <v>5</v>
      </c>
    </row>
    <row r="112" spans="1:6" x14ac:dyDescent="0.25">
      <c r="A112" s="5" t="s">
        <v>350</v>
      </c>
      <c r="B112" s="10">
        <v>2009</v>
      </c>
      <c r="C112" s="10">
        <v>2011</v>
      </c>
      <c r="D112" s="10">
        <v>13772000</v>
      </c>
      <c r="E112" s="10">
        <v>66606</v>
      </c>
      <c r="F112" s="10">
        <v>4.8</v>
      </c>
    </row>
    <row r="113" spans="1:6" x14ac:dyDescent="0.25">
      <c r="A113" s="5" t="s">
        <v>350</v>
      </c>
      <c r="B113" s="10">
        <v>2010</v>
      </c>
      <c r="C113" s="10">
        <v>2012</v>
      </c>
      <c r="D113" s="10">
        <v>13053000</v>
      </c>
      <c r="E113" s="10">
        <v>64178</v>
      </c>
      <c r="F113" s="10">
        <v>4.9000000000000004</v>
      </c>
    </row>
    <row r="114" spans="1:6" x14ac:dyDescent="0.25">
      <c r="A114" s="5" t="s">
        <v>350</v>
      </c>
      <c r="B114" s="10">
        <v>2011</v>
      </c>
      <c r="C114" s="10">
        <v>2013</v>
      </c>
      <c r="D114" s="10">
        <v>11283000</v>
      </c>
      <c r="E114" s="10">
        <v>57073</v>
      </c>
      <c r="F114" s="10">
        <v>5.0999999999999996</v>
      </c>
    </row>
    <row r="115" spans="1:6" x14ac:dyDescent="0.25">
      <c r="A115" s="5" t="s">
        <v>350</v>
      </c>
      <c r="B115" s="10">
        <v>2012</v>
      </c>
      <c r="C115" s="10">
        <v>2014</v>
      </c>
      <c r="D115" s="10">
        <v>13712000</v>
      </c>
      <c r="E115" s="10">
        <v>76305</v>
      </c>
      <c r="F115" s="10">
        <v>5.6</v>
      </c>
    </row>
    <row r="116" spans="1:6" x14ac:dyDescent="0.25">
      <c r="A116" s="5" t="s">
        <v>350</v>
      </c>
      <c r="B116" s="10">
        <v>2013</v>
      </c>
      <c r="C116" s="10">
        <v>2015</v>
      </c>
      <c r="D116" s="10">
        <v>10910000</v>
      </c>
      <c r="E116" s="10">
        <v>56984</v>
      </c>
      <c r="F116" s="10">
        <v>5.2</v>
      </c>
    </row>
    <row r="117" spans="1:6" x14ac:dyDescent="0.25">
      <c r="A117" s="5" t="s">
        <v>350</v>
      </c>
      <c r="B117" s="10">
        <v>2014</v>
      </c>
      <c r="C117" s="10">
        <v>2016</v>
      </c>
      <c r="D117" s="10">
        <v>10940000</v>
      </c>
      <c r="E117" s="10">
        <v>51321</v>
      </c>
      <c r="F117" s="10">
        <v>4.7</v>
      </c>
    </row>
    <row r="118" spans="1:6" x14ac:dyDescent="0.25">
      <c r="A118" s="5" t="s">
        <v>350</v>
      </c>
      <c r="B118" s="10">
        <v>2015</v>
      </c>
      <c r="C118" s="10">
        <v>2017</v>
      </c>
      <c r="D118" s="10">
        <v>11094000</v>
      </c>
      <c r="E118" s="10">
        <v>63262</v>
      </c>
      <c r="F118" s="10">
        <v>5.7</v>
      </c>
    </row>
    <row r="119" spans="1:6" x14ac:dyDescent="0.25">
      <c r="A119" s="5" t="s">
        <v>350</v>
      </c>
      <c r="B119" s="10">
        <v>2016</v>
      </c>
      <c r="C119" s="10">
        <v>2018</v>
      </c>
      <c r="D119" s="10">
        <v>7165000</v>
      </c>
      <c r="E119" s="10">
        <v>45224</v>
      </c>
      <c r="F119" s="10">
        <v>6.3</v>
      </c>
    </row>
    <row r="120" spans="1:6" x14ac:dyDescent="0.25">
      <c r="A120" s="5" t="s">
        <v>350</v>
      </c>
      <c r="B120" s="10">
        <v>2017</v>
      </c>
      <c r="C120" s="10">
        <v>2019</v>
      </c>
      <c r="D120" s="10">
        <v>12212000</v>
      </c>
      <c r="E120" s="10">
        <v>70860</v>
      </c>
      <c r="F120" s="10">
        <v>5.8</v>
      </c>
    </row>
    <row r="121" spans="1:6" x14ac:dyDescent="0.25">
      <c r="A121" s="5" t="s">
        <v>350</v>
      </c>
      <c r="B121" s="10">
        <v>2018</v>
      </c>
      <c r="C121" s="10">
        <v>2020</v>
      </c>
      <c r="D121" s="10">
        <v>8883000</v>
      </c>
      <c r="E121" s="10">
        <v>49146</v>
      </c>
      <c r="F121" s="10">
        <v>5.5</v>
      </c>
    </row>
    <row r="122" spans="1:6" x14ac:dyDescent="0.25">
      <c r="A122" s="5" t="s">
        <v>350</v>
      </c>
      <c r="B122" s="10">
        <v>2019</v>
      </c>
      <c r="C122" s="10">
        <v>2021</v>
      </c>
      <c r="D122" s="10">
        <v>10602000</v>
      </c>
      <c r="E122" s="10">
        <v>60664</v>
      </c>
      <c r="F122" s="10">
        <v>5.7</v>
      </c>
    </row>
    <row r="123" spans="1:6" x14ac:dyDescent="0.25">
      <c r="A123" s="5" t="s">
        <v>350</v>
      </c>
      <c r="B123" s="10">
        <v>2020</v>
      </c>
      <c r="C123" s="10">
        <v>2022</v>
      </c>
      <c r="D123" s="10">
        <v>9796000</v>
      </c>
      <c r="E123" s="10">
        <v>51158</v>
      </c>
      <c r="F123" s="10">
        <v>5.2</v>
      </c>
    </row>
    <row r="124" spans="1:6" x14ac:dyDescent="0.25">
      <c r="A124" s="5" t="s">
        <v>350</v>
      </c>
      <c r="B124" s="10">
        <v>2021</v>
      </c>
      <c r="C124" s="10">
        <v>2023</v>
      </c>
      <c r="D124" s="10">
        <v>9382000</v>
      </c>
      <c r="E124" s="10">
        <v>54932</v>
      </c>
      <c r="F124" s="10">
        <v>5.9</v>
      </c>
    </row>
    <row r="125" spans="1:6" x14ac:dyDescent="0.25">
      <c r="A125" s="5" t="s">
        <v>350</v>
      </c>
      <c r="B125" s="10">
        <v>2022</v>
      </c>
      <c r="C125" s="10">
        <v>2024</v>
      </c>
      <c r="D125" s="10">
        <v>13356000</v>
      </c>
      <c r="E125" s="10">
        <v>78687</v>
      </c>
      <c r="F125" s="10">
        <v>5.9</v>
      </c>
    </row>
    <row r="126" spans="1:6" x14ac:dyDescent="0.25">
      <c r="A126" s="5" t="s">
        <v>350</v>
      </c>
      <c r="B126" s="10">
        <v>2023</v>
      </c>
      <c r="C126" s="10">
        <v>2025</v>
      </c>
      <c r="D126" s="10">
        <v>12073000</v>
      </c>
      <c r="E126" s="10">
        <v>81215</v>
      </c>
      <c r="F126" s="10">
        <v>6.7</v>
      </c>
    </row>
  </sheetData>
  <pageMargins left="0.7" right="0.7" top="0.75" bottom="0.75" header="0.3" footer="0.3"/>
  <pageSetup paperSize="9" orientation="portrait" horizontalDpi="300" verticalDpi="300"/>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85"/>
  <sheetViews>
    <sheetView workbookViewId="0"/>
  </sheetViews>
  <sheetFormatPr defaultColWidth="11.42578125" defaultRowHeight="15" x14ac:dyDescent="0.25"/>
  <cols>
    <col min="1" max="1" width="27.7109375" customWidth="1"/>
    <col min="2" max="20" width="31.7109375" customWidth="1"/>
  </cols>
  <sheetData>
    <row r="1" spans="1:5" ht="21" customHeight="1" x14ac:dyDescent="0.25">
      <c r="A1" s="1" t="s">
        <v>55</v>
      </c>
    </row>
    <row r="2" spans="1:5" ht="30" customHeight="1" x14ac:dyDescent="0.25">
      <c r="A2" s="8" t="s">
        <v>12</v>
      </c>
    </row>
    <row r="3" spans="1:5" ht="30" customHeight="1" x14ac:dyDescent="0.25">
      <c r="A3" s="4" t="s">
        <v>168</v>
      </c>
      <c r="B3" s="9" t="s">
        <v>351</v>
      </c>
      <c r="C3" s="9" t="s">
        <v>346</v>
      </c>
      <c r="D3" s="9" t="s">
        <v>352</v>
      </c>
      <c r="E3" s="9" t="s">
        <v>353</v>
      </c>
    </row>
    <row r="4" spans="1:5" ht="25.5" customHeight="1" x14ac:dyDescent="0.25">
      <c r="A4" s="5">
        <v>1985</v>
      </c>
      <c r="B4" s="10" t="s">
        <v>354</v>
      </c>
      <c r="C4" s="10">
        <v>1084100</v>
      </c>
      <c r="D4" s="10">
        <v>2040</v>
      </c>
      <c r="E4" s="10">
        <v>1.9</v>
      </c>
    </row>
    <row r="5" spans="1:5" x14ac:dyDescent="0.25">
      <c r="A5" s="5">
        <v>1986</v>
      </c>
      <c r="B5" s="10" t="s">
        <v>354</v>
      </c>
      <c r="C5" s="10">
        <v>1090000</v>
      </c>
      <c r="D5" s="10">
        <v>2346</v>
      </c>
      <c r="E5" s="10">
        <v>2.2000000000000002</v>
      </c>
    </row>
    <row r="6" spans="1:5" x14ac:dyDescent="0.25">
      <c r="A6" s="5">
        <v>1987</v>
      </c>
      <c r="B6" s="10" t="s">
        <v>354</v>
      </c>
      <c r="C6" s="10">
        <v>1526000</v>
      </c>
      <c r="D6" s="10">
        <v>2925</v>
      </c>
      <c r="E6" s="10">
        <v>1.9</v>
      </c>
    </row>
    <row r="7" spans="1:5" x14ac:dyDescent="0.25">
      <c r="A7" s="5">
        <v>1988</v>
      </c>
      <c r="B7" s="10" t="s">
        <v>354</v>
      </c>
      <c r="C7" s="10">
        <v>2247000</v>
      </c>
      <c r="D7" s="10">
        <v>4296</v>
      </c>
      <c r="E7" s="10">
        <v>1.9</v>
      </c>
    </row>
    <row r="8" spans="1:5" x14ac:dyDescent="0.25">
      <c r="A8" s="5">
        <v>1989</v>
      </c>
      <c r="B8" s="10" t="s">
        <v>354</v>
      </c>
      <c r="C8" s="10">
        <v>2923000</v>
      </c>
      <c r="D8" s="10">
        <v>5952</v>
      </c>
      <c r="E8" s="10">
        <v>2</v>
      </c>
    </row>
    <row r="9" spans="1:5" x14ac:dyDescent="0.25">
      <c r="A9" s="5">
        <v>1990</v>
      </c>
      <c r="B9" s="10" t="s">
        <v>354</v>
      </c>
      <c r="C9" s="10">
        <v>2913000</v>
      </c>
      <c r="D9" s="10">
        <v>5638</v>
      </c>
      <c r="E9" s="10">
        <v>1.9</v>
      </c>
    </row>
    <row r="10" spans="1:5" x14ac:dyDescent="0.25">
      <c r="A10" s="5">
        <v>1991</v>
      </c>
      <c r="B10" s="10" t="s">
        <v>354</v>
      </c>
      <c r="C10" s="10">
        <v>3604000</v>
      </c>
      <c r="D10" s="10">
        <v>7449</v>
      </c>
      <c r="E10" s="10">
        <v>2.1</v>
      </c>
    </row>
    <row r="11" spans="1:5" x14ac:dyDescent="0.25">
      <c r="A11" s="5">
        <v>1992</v>
      </c>
      <c r="B11" s="10" t="s">
        <v>354</v>
      </c>
      <c r="C11" s="10">
        <v>3190000</v>
      </c>
      <c r="D11" s="10">
        <v>6723</v>
      </c>
      <c r="E11" s="10">
        <v>2.1</v>
      </c>
    </row>
    <row r="12" spans="1:5" x14ac:dyDescent="0.25">
      <c r="A12" s="5">
        <v>1993</v>
      </c>
      <c r="B12" s="10" t="s">
        <v>354</v>
      </c>
      <c r="C12" s="10">
        <v>4969000</v>
      </c>
      <c r="D12" s="10">
        <v>12740</v>
      </c>
      <c r="E12" s="10">
        <v>2.6</v>
      </c>
    </row>
    <row r="13" spans="1:5" x14ac:dyDescent="0.25">
      <c r="A13" s="5">
        <v>1994</v>
      </c>
      <c r="B13" s="10" t="s">
        <v>354</v>
      </c>
      <c r="C13" s="10">
        <v>6435000</v>
      </c>
      <c r="D13" s="10">
        <v>17386</v>
      </c>
      <c r="E13" s="10">
        <v>2.7</v>
      </c>
    </row>
    <row r="14" spans="1:5" x14ac:dyDescent="0.25">
      <c r="A14" s="5">
        <v>1995</v>
      </c>
      <c r="B14" s="10" t="s">
        <v>354</v>
      </c>
      <c r="C14" s="10">
        <v>7610000</v>
      </c>
      <c r="D14" s="10">
        <v>22235</v>
      </c>
      <c r="E14" s="10">
        <v>2.9</v>
      </c>
    </row>
    <row r="15" spans="1:5" x14ac:dyDescent="0.25">
      <c r="A15" s="5">
        <v>1996</v>
      </c>
      <c r="B15" s="10" t="s">
        <v>354</v>
      </c>
      <c r="C15" s="10">
        <v>8669000</v>
      </c>
      <c r="D15" s="10">
        <v>25776</v>
      </c>
      <c r="E15" s="10">
        <v>3</v>
      </c>
    </row>
    <row r="16" spans="1:5" x14ac:dyDescent="0.25">
      <c r="A16" s="5">
        <v>1997</v>
      </c>
      <c r="B16" s="10" t="s">
        <v>354</v>
      </c>
      <c r="C16" s="10">
        <v>10489000</v>
      </c>
      <c r="D16" s="10">
        <v>34227</v>
      </c>
      <c r="E16" s="10">
        <v>3.3</v>
      </c>
    </row>
    <row r="17" spans="1:5" x14ac:dyDescent="0.25">
      <c r="A17" s="5">
        <v>1998</v>
      </c>
      <c r="B17" s="10" t="s">
        <v>354</v>
      </c>
      <c r="C17" s="10">
        <v>16740000</v>
      </c>
      <c r="D17" s="10">
        <v>38963</v>
      </c>
      <c r="E17" s="10">
        <v>2.2999999999999998</v>
      </c>
    </row>
    <row r="18" spans="1:5" x14ac:dyDescent="0.25">
      <c r="A18" s="5">
        <v>1999</v>
      </c>
      <c r="B18" s="10" t="s">
        <v>354</v>
      </c>
      <c r="C18" s="10">
        <v>12448000</v>
      </c>
      <c r="D18" s="10">
        <v>41259</v>
      </c>
      <c r="E18" s="10">
        <v>3.3</v>
      </c>
    </row>
    <row r="19" spans="1:5" x14ac:dyDescent="0.25">
      <c r="A19" s="5">
        <v>2000</v>
      </c>
      <c r="B19" s="10" t="s">
        <v>354</v>
      </c>
      <c r="C19" s="10">
        <v>12561000</v>
      </c>
      <c r="D19" s="10">
        <v>45229</v>
      </c>
      <c r="E19" s="10">
        <v>3.6</v>
      </c>
    </row>
    <row r="20" spans="1:5" x14ac:dyDescent="0.25">
      <c r="A20" s="5">
        <v>2001</v>
      </c>
      <c r="B20" s="10" t="s">
        <v>354</v>
      </c>
      <c r="C20" s="10">
        <v>11072000</v>
      </c>
      <c r="D20" s="10">
        <v>42065</v>
      </c>
      <c r="E20" s="10">
        <v>3.8</v>
      </c>
    </row>
    <row r="21" spans="1:5" x14ac:dyDescent="0.25">
      <c r="A21" s="5">
        <v>2002</v>
      </c>
      <c r="B21" s="10" t="s">
        <v>354</v>
      </c>
      <c r="C21" s="10">
        <v>9872000</v>
      </c>
      <c r="D21" s="10">
        <v>33609</v>
      </c>
      <c r="E21" s="10">
        <v>3.4</v>
      </c>
    </row>
    <row r="22" spans="1:5" x14ac:dyDescent="0.25">
      <c r="A22" s="5">
        <v>2003</v>
      </c>
      <c r="B22" s="10" t="s">
        <v>354</v>
      </c>
      <c r="C22" s="10">
        <v>8560000</v>
      </c>
      <c r="D22" s="10">
        <v>32977</v>
      </c>
      <c r="E22" s="10">
        <v>3.9</v>
      </c>
    </row>
    <row r="23" spans="1:5" x14ac:dyDescent="0.25">
      <c r="A23" s="5">
        <v>2004</v>
      </c>
      <c r="B23" s="10" t="s">
        <v>354</v>
      </c>
      <c r="C23" s="10">
        <v>6824000</v>
      </c>
      <c r="D23" s="10">
        <v>27710</v>
      </c>
      <c r="E23" s="10">
        <v>4.0999999999999996</v>
      </c>
    </row>
    <row r="24" spans="1:5" x14ac:dyDescent="0.25">
      <c r="A24" s="5">
        <v>2005</v>
      </c>
      <c r="B24" s="10" t="s">
        <v>354</v>
      </c>
      <c r="C24" s="10">
        <v>5662000</v>
      </c>
      <c r="D24" s="10">
        <v>22972</v>
      </c>
      <c r="E24" s="10">
        <v>4.0999999999999996</v>
      </c>
    </row>
    <row r="25" spans="1:5" x14ac:dyDescent="0.25">
      <c r="A25" s="5">
        <v>2006</v>
      </c>
      <c r="B25" s="10" t="s">
        <v>354</v>
      </c>
      <c r="C25" s="10">
        <v>4357000</v>
      </c>
      <c r="D25" s="10">
        <v>18162</v>
      </c>
      <c r="E25" s="10">
        <v>4.2</v>
      </c>
    </row>
    <row r="26" spans="1:5" x14ac:dyDescent="0.25">
      <c r="A26" s="5">
        <v>2007</v>
      </c>
      <c r="B26" s="10" t="s">
        <v>354</v>
      </c>
      <c r="C26" s="10">
        <v>3823000</v>
      </c>
      <c r="D26" s="10">
        <v>15811</v>
      </c>
      <c r="E26" s="10">
        <v>4.0999999999999996</v>
      </c>
    </row>
    <row r="27" spans="1:5" x14ac:dyDescent="0.25">
      <c r="A27" s="5">
        <v>2008</v>
      </c>
      <c r="B27" s="10" t="s">
        <v>354</v>
      </c>
      <c r="C27" s="10">
        <v>3716000</v>
      </c>
      <c r="D27" s="10">
        <v>15296</v>
      </c>
      <c r="E27" s="10">
        <v>4.0999999999999996</v>
      </c>
    </row>
    <row r="28" spans="1:5" x14ac:dyDescent="0.25">
      <c r="A28" s="5">
        <v>2009</v>
      </c>
      <c r="B28" s="10" t="s">
        <v>354</v>
      </c>
      <c r="C28" s="10">
        <v>5631000</v>
      </c>
      <c r="D28" s="10">
        <v>23857</v>
      </c>
      <c r="E28" s="10">
        <v>4.2</v>
      </c>
    </row>
    <row r="29" spans="1:5" x14ac:dyDescent="0.25">
      <c r="A29" s="5">
        <v>2010</v>
      </c>
      <c r="B29" s="10" t="s">
        <v>354</v>
      </c>
      <c r="C29" s="10">
        <v>6877000</v>
      </c>
      <c r="D29" s="10">
        <v>29733</v>
      </c>
      <c r="E29" s="10">
        <v>4.3</v>
      </c>
    </row>
    <row r="30" spans="1:5" x14ac:dyDescent="0.25">
      <c r="A30" s="5">
        <v>2011</v>
      </c>
      <c r="B30" s="10" t="s">
        <v>354</v>
      </c>
      <c r="C30" s="10">
        <v>7604000</v>
      </c>
      <c r="D30" s="10">
        <v>35146</v>
      </c>
      <c r="E30" s="10">
        <v>4.5999999999999996</v>
      </c>
    </row>
    <row r="31" spans="1:5" x14ac:dyDescent="0.25">
      <c r="A31" s="5">
        <v>2012</v>
      </c>
      <c r="B31" s="10" t="s">
        <v>354</v>
      </c>
      <c r="C31" s="10">
        <v>11337000</v>
      </c>
      <c r="D31" s="10">
        <v>53216</v>
      </c>
      <c r="E31" s="10">
        <v>4.7</v>
      </c>
    </row>
    <row r="32" spans="1:5" x14ac:dyDescent="0.25">
      <c r="A32" s="5">
        <v>2013</v>
      </c>
      <c r="B32" s="10" t="s">
        <v>354</v>
      </c>
      <c r="C32" s="10">
        <v>9618000</v>
      </c>
      <c r="D32" s="10">
        <v>47496</v>
      </c>
      <c r="E32" s="10">
        <v>4.9000000000000004</v>
      </c>
    </row>
    <row r="33" spans="1:5" x14ac:dyDescent="0.25">
      <c r="A33" s="5">
        <v>2014</v>
      </c>
      <c r="B33" s="10" t="s">
        <v>354</v>
      </c>
      <c r="C33" s="10">
        <v>9048000</v>
      </c>
      <c r="D33" s="10">
        <v>46686</v>
      </c>
      <c r="E33" s="10">
        <v>5.2</v>
      </c>
    </row>
    <row r="34" spans="1:5" x14ac:dyDescent="0.25">
      <c r="A34" s="5">
        <v>2015</v>
      </c>
      <c r="B34" s="10" t="s">
        <v>354</v>
      </c>
      <c r="C34" s="10">
        <v>11243000</v>
      </c>
      <c r="D34" s="10">
        <v>53930</v>
      </c>
      <c r="E34" s="10">
        <v>4.8</v>
      </c>
    </row>
    <row r="35" spans="1:5" x14ac:dyDescent="0.25">
      <c r="A35" s="5">
        <v>2016</v>
      </c>
      <c r="B35" s="10" t="s">
        <v>354</v>
      </c>
      <c r="C35" s="10">
        <v>13463000</v>
      </c>
      <c r="D35" s="10">
        <v>59853</v>
      </c>
      <c r="E35" s="10">
        <v>4.4000000000000004</v>
      </c>
    </row>
    <row r="36" spans="1:5" x14ac:dyDescent="0.25">
      <c r="A36" s="5">
        <v>2017</v>
      </c>
      <c r="B36" s="10" t="s">
        <v>354</v>
      </c>
      <c r="C36" s="10">
        <v>13523000</v>
      </c>
      <c r="D36" s="10">
        <v>68116</v>
      </c>
      <c r="E36" s="10">
        <v>5</v>
      </c>
    </row>
    <row r="37" spans="1:5" x14ac:dyDescent="0.25">
      <c r="A37" s="5">
        <v>2018</v>
      </c>
      <c r="B37" s="10" t="s">
        <v>354</v>
      </c>
      <c r="C37" s="10">
        <v>10815000</v>
      </c>
      <c r="D37" s="10">
        <v>53244</v>
      </c>
      <c r="E37" s="10">
        <v>4.9000000000000004</v>
      </c>
    </row>
    <row r="38" spans="1:5" x14ac:dyDescent="0.25">
      <c r="A38" s="5">
        <v>2019</v>
      </c>
      <c r="B38" s="10" t="s">
        <v>354</v>
      </c>
      <c r="C38" s="10">
        <v>14495000</v>
      </c>
      <c r="D38" s="10">
        <v>72243</v>
      </c>
      <c r="E38" s="10">
        <v>5</v>
      </c>
    </row>
    <row r="39" spans="1:5" x14ac:dyDescent="0.25">
      <c r="A39" s="5">
        <v>2020</v>
      </c>
      <c r="B39" s="10" t="s">
        <v>354</v>
      </c>
      <c r="C39" s="10">
        <v>17855000</v>
      </c>
      <c r="D39" s="10">
        <v>85543</v>
      </c>
      <c r="E39" s="10">
        <v>4.8</v>
      </c>
    </row>
    <row r="40" spans="1:5" x14ac:dyDescent="0.25">
      <c r="A40" s="5">
        <v>2021</v>
      </c>
      <c r="B40" s="10" t="s">
        <v>354</v>
      </c>
      <c r="C40" s="10">
        <v>18512000</v>
      </c>
      <c r="D40" s="10">
        <v>93346</v>
      </c>
      <c r="E40" s="10">
        <v>5</v>
      </c>
    </row>
    <row r="41" spans="1:5" x14ac:dyDescent="0.25">
      <c r="A41" s="5">
        <v>2022</v>
      </c>
      <c r="B41" s="10" t="s">
        <v>354</v>
      </c>
      <c r="C41" s="10">
        <v>14784000</v>
      </c>
      <c r="D41" s="10">
        <v>65163</v>
      </c>
      <c r="E41" s="10">
        <v>4.4000000000000004</v>
      </c>
    </row>
    <row r="42" spans="1:5" x14ac:dyDescent="0.25">
      <c r="A42" s="5">
        <v>2023</v>
      </c>
      <c r="B42" s="10" t="s">
        <v>354</v>
      </c>
      <c r="C42" s="10">
        <v>13769000</v>
      </c>
      <c r="D42" s="10">
        <v>64854</v>
      </c>
      <c r="E42" s="10">
        <v>4.7</v>
      </c>
    </row>
    <row r="43" spans="1:5" x14ac:dyDescent="0.25">
      <c r="A43" s="5">
        <v>2024</v>
      </c>
      <c r="B43" s="10" t="s">
        <v>354</v>
      </c>
      <c r="C43" s="10">
        <v>12647000</v>
      </c>
      <c r="D43" s="10">
        <v>66995</v>
      </c>
      <c r="E43" s="10">
        <v>5.3</v>
      </c>
    </row>
    <row r="44" spans="1:5" x14ac:dyDescent="0.25">
      <c r="A44" s="5">
        <v>2025</v>
      </c>
      <c r="B44" s="10" t="s">
        <v>354</v>
      </c>
      <c r="C44" s="10">
        <v>14978000</v>
      </c>
      <c r="D44" s="10">
        <v>82407</v>
      </c>
      <c r="E44" s="10">
        <v>5.5</v>
      </c>
    </row>
    <row r="45" spans="1:5" x14ac:dyDescent="0.25">
      <c r="A45" s="5">
        <v>1985</v>
      </c>
      <c r="B45" s="10" t="s">
        <v>355</v>
      </c>
      <c r="C45" s="10">
        <v>886200</v>
      </c>
      <c r="D45" s="10">
        <v>2222</v>
      </c>
      <c r="E45" s="10">
        <v>2.5</v>
      </c>
    </row>
    <row r="46" spans="1:5" x14ac:dyDescent="0.25">
      <c r="A46" s="5">
        <v>1986</v>
      </c>
      <c r="B46" s="10" t="s">
        <v>355</v>
      </c>
      <c r="C46" s="10">
        <v>1319000</v>
      </c>
      <c r="D46" s="10">
        <v>3642</v>
      </c>
      <c r="E46" s="10">
        <v>2.8</v>
      </c>
    </row>
    <row r="47" spans="1:5" x14ac:dyDescent="0.25">
      <c r="A47" s="5">
        <v>1987</v>
      </c>
      <c r="B47" s="10" t="s">
        <v>355</v>
      </c>
      <c r="C47" s="10">
        <v>1758000</v>
      </c>
      <c r="D47" s="10">
        <v>4276</v>
      </c>
      <c r="E47" s="10">
        <v>2.4</v>
      </c>
    </row>
    <row r="48" spans="1:5" x14ac:dyDescent="0.25">
      <c r="A48" s="5">
        <v>1988</v>
      </c>
      <c r="B48" s="10" t="s">
        <v>355</v>
      </c>
      <c r="C48" s="10">
        <v>2920000</v>
      </c>
      <c r="D48" s="10">
        <v>7570</v>
      </c>
      <c r="E48" s="10">
        <v>2.6</v>
      </c>
    </row>
    <row r="49" spans="1:5" x14ac:dyDescent="0.25">
      <c r="A49" s="5">
        <v>1989</v>
      </c>
      <c r="B49" s="10" t="s">
        <v>355</v>
      </c>
      <c r="C49" s="10">
        <v>4967000</v>
      </c>
      <c r="D49" s="10">
        <v>12288</v>
      </c>
      <c r="E49" s="10">
        <v>2.5</v>
      </c>
    </row>
    <row r="50" spans="1:5" x14ac:dyDescent="0.25">
      <c r="A50" s="5">
        <v>1990</v>
      </c>
      <c r="B50" s="10" t="s">
        <v>355</v>
      </c>
      <c r="C50" s="10">
        <v>4769000</v>
      </c>
      <c r="D50" s="10">
        <v>11821</v>
      </c>
      <c r="E50" s="10">
        <v>2.5</v>
      </c>
    </row>
    <row r="51" spans="1:5" x14ac:dyDescent="0.25">
      <c r="A51" s="5">
        <v>1991</v>
      </c>
      <c r="B51" s="10" t="s">
        <v>355</v>
      </c>
      <c r="C51" s="10">
        <v>5273000</v>
      </c>
      <c r="D51" s="10">
        <v>13577</v>
      </c>
      <c r="E51" s="10">
        <v>2.6</v>
      </c>
    </row>
    <row r="52" spans="1:5" x14ac:dyDescent="0.25">
      <c r="A52" s="5">
        <v>1992</v>
      </c>
      <c r="B52" s="10" t="s">
        <v>355</v>
      </c>
      <c r="C52" s="10">
        <v>5674000</v>
      </c>
      <c r="D52" s="10">
        <v>14650</v>
      </c>
      <c r="E52" s="10">
        <v>2.6</v>
      </c>
    </row>
    <row r="53" spans="1:5" x14ac:dyDescent="0.25">
      <c r="A53" s="5">
        <v>1993</v>
      </c>
      <c r="B53" s="10" t="s">
        <v>355</v>
      </c>
      <c r="C53" s="10">
        <v>6133000</v>
      </c>
      <c r="D53" s="10">
        <v>19999</v>
      </c>
      <c r="E53" s="10">
        <v>3.3</v>
      </c>
    </row>
    <row r="54" spans="1:5" x14ac:dyDescent="0.25">
      <c r="A54" s="5">
        <v>1994</v>
      </c>
      <c r="B54" s="10" t="s">
        <v>355</v>
      </c>
      <c r="C54" s="10">
        <v>7011000</v>
      </c>
      <c r="D54" s="10">
        <v>24479</v>
      </c>
      <c r="E54" s="10">
        <v>3.5</v>
      </c>
    </row>
    <row r="55" spans="1:5" x14ac:dyDescent="0.25">
      <c r="A55" s="5">
        <v>1995</v>
      </c>
      <c r="B55" s="10" t="s">
        <v>355</v>
      </c>
      <c r="C55" s="10">
        <v>6810000</v>
      </c>
      <c r="D55" s="10">
        <v>25540</v>
      </c>
      <c r="E55" s="10">
        <v>3.8</v>
      </c>
    </row>
    <row r="56" spans="1:5" x14ac:dyDescent="0.25">
      <c r="A56" s="5">
        <v>1996</v>
      </c>
      <c r="B56" s="10" t="s">
        <v>355</v>
      </c>
      <c r="C56" s="10">
        <v>8462000</v>
      </c>
      <c r="D56" s="10">
        <v>32222</v>
      </c>
      <c r="E56" s="10">
        <v>3.8</v>
      </c>
    </row>
    <row r="57" spans="1:5" x14ac:dyDescent="0.25">
      <c r="A57" s="5">
        <v>1997</v>
      </c>
      <c r="B57" s="10" t="s">
        <v>355</v>
      </c>
      <c r="C57" s="10">
        <v>9756000</v>
      </c>
      <c r="D57" s="10">
        <v>37122</v>
      </c>
      <c r="E57" s="10">
        <v>3.8</v>
      </c>
    </row>
    <row r="58" spans="1:5" x14ac:dyDescent="0.25">
      <c r="A58" s="5">
        <v>1998</v>
      </c>
      <c r="B58" s="10" t="s">
        <v>355</v>
      </c>
      <c r="C58" s="10">
        <v>12275000</v>
      </c>
      <c r="D58" s="10">
        <v>47820</v>
      </c>
      <c r="E58" s="10">
        <v>3.9</v>
      </c>
    </row>
    <row r="59" spans="1:5" x14ac:dyDescent="0.25">
      <c r="A59" s="5">
        <v>1999</v>
      </c>
      <c r="B59" s="10" t="s">
        <v>355</v>
      </c>
      <c r="C59" s="10">
        <v>10109000</v>
      </c>
      <c r="D59" s="10">
        <v>42564</v>
      </c>
      <c r="E59" s="10">
        <v>4.2</v>
      </c>
    </row>
    <row r="60" spans="1:5" x14ac:dyDescent="0.25">
      <c r="A60" s="5">
        <v>2000</v>
      </c>
      <c r="B60" s="10" t="s">
        <v>355</v>
      </c>
      <c r="C60" s="10">
        <v>10516000</v>
      </c>
      <c r="D60" s="10">
        <v>44734</v>
      </c>
      <c r="E60" s="10">
        <v>4.3</v>
      </c>
    </row>
    <row r="61" spans="1:5" x14ac:dyDescent="0.25">
      <c r="A61" s="5">
        <v>2001</v>
      </c>
      <c r="B61" s="10" t="s">
        <v>355</v>
      </c>
      <c r="C61" s="10">
        <v>11654000</v>
      </c>
      <c r="D61" s="10">
        <v>54474</v>
      </c>
      <c r="E61" s="10">
        <v>4.7</v>
      </c>
    </row>
    <row r="62" spans="1:5" x14ac:dyDescent="0.25">
      <c r="A62" s="5">
        <v>2002</v>
      </c>
      <c r="B62" s="10" t="s">
        <v>355</v>
      </c>
      <c r="C62" s="10">
        <v>13656000</v>
      </c>
      <c r="D62" s="10">
        <v>56621</v>
      </c>
      <c r="E62" s="10">
        <v>4.0999999999999996</v>
      </c>
    </row>
    <row r="63" spans="1:5" x14ac:dyDescent="0.25">
      <c r="A63" s="5">
        <v>2003</v>
      </c>
      <c r="B63" s="10" t="s">
        <v>355</v>
      </c>
      <c r="C63" s="10">
        <v>14042000</v>
      </c>
      <c r="D63" s="10">
        <v>63228</v>
      </c>
      <c r="E63" s="10">
        <v>4.5</v>
      </c>
    </row>
    <row r="64" spans="1:5" x14ac:dyDescent="0.25">
      <c r="A64" s="5">
        <v>2004</v>
      </c>
      <c r="B64" s="10" t="s">
        <v>355</v>
      </c>
      <c r="C64" s="10">
        <v>12772000</v>
      </c>
      <c r="D64" s="10">
        <v>58082</v>
      </c>
      <c r="E64" s="10">
        <v>4.5</v>
      </c>
    </row>
    <row r="65" spans="1:5" x14ac:dyDescent="0.25">
      <c r="A65" s="5">
        <v>2005</v>
      </c>
      <c r="B65" s="10" t="s">
        <v>355</v>
      </c>
      <c r="C65" s="10">
        <v>9413000</v>
      </c>
      <c r="D65" s="10">
        <v>44766</v>
      </c>
      <c r="E65" s="10">
        <v>4.8</v>
      </c>
    </row>
    <row r="66" spans="1:5" x14ac:dyDescent="0.25">
      <c r="A66" s="5">
        <v>2006</v>
      </c>
      <c r="B66" s="10" t="s">
        <v>355</v>
      </c>
      <c r="C66" s="10">
        <v>9679000</v>
      </c>
      <c r="D66" s="10">
        <v>45937</v>
      </c>
      <c r="E66" s="10">
        <v>4.7</v>
      </c>
    </row>
    <row r="67" spans="1:5" x14ac:dyDescent="0.25">
      <c r="A67" s="5">
        <v>2007</v>
      </c>
      <c r="B67" s="10" t="s">
        <v>355</v>
      </c>
      <c r="C67" s="10">
        <v>9964000</v>
      </c>
      <c r="D67" s="10">
        <v>45079</v>
      </c>
      <c r="E67" s="10">
        <v>4.5</v>
      </c>
    </row>
    <row r="68" spans="1:5" x14ac:dyDescent="0.25">
      <c r="A68" s="5">
        <v>2008</v>
      </c>
      <c r="B68" s="10" t="s">
        <v>355</v>
      </c>
      <c r="C68" s="10">
        <v>9295000</v>
      </c>
      <c r="D68" s="10">
        <v>39463</v>
      </c>
      <c r="E68" s="10">
        <v>4.2</v>
      </c>
    </row>
    <row r="69" spans="1:5" x14ac:dyDescent="0.25">
      <c r="A69" s="5">
        <v>2009</v>
      </c>
      <c r="B69" s="10" t="s">
        <v>355</v>
      </c>
      <c r="C69" s="10">
        <v>10707000</v>
      </c>
      <c r="D69" s="10">
        <v>53764</v>
      </c>
      <c r="E69" s="10">
        <v>5</v>
      </c>
    </row>
    <row r="70" spans="1:5" x14ac:dyDescent="0.25">
      <c r="A70" s="5">
        <v>2010</v>
      </c>
      <c r="B70" s="10" t="s">
        <v>355</v>
      </c>
      <c r="C70" s="10">
        <v>11389000</v>
      </c>
      <c r="D70" s="10">
        <v>56093</v>
      </c>
      <c r="E70" s="10">
        <v>4.9000000000000004</v>
      </c>
    </row>
    <row r="71" spans="1:5" x14ac:dyDescent="0.25">
      <c r="A71" s="5">
        <v>2011</v>
      </c>
      <c r="B71" s="10" t="s">
        <v>355</v>
      </c>
      <c r="C71" s="10">
        <v>11090000</v>
      </c>
      <c r="D71" s="10">
        <v>55959</v>
      </c>
      <c r="E71" s="10">
        <v>5</v>
      </c>
    </row>
    <row r="72" spans="1:5" x14ac:dyDescent="0.25">
      <c r="A72" s="5">
        <v>2012</v>
      </c>
      <c r="B72" s="10" t="s">
        <v>355</v>
      </c>
      <c r="C72" s="10">
        <v>10165000</v>
      </c>
      <c r="D72" s="10">
        <v>44528</v>
      </c>
      <c r="E72" s="10">
        <v>4.4000000000000004</v>
      </c>
    </row>
    <row r="73" spans="1:5" x14ac:dyDescent="0.25">
      <c r="A73" s="5">
        <v>2013</v>
      </c>
      <c r="B73" s="10" t="s">
        <v>355</v>
      </c>
      <c r="C73" s="10">
        <v>11646000</v>
      </c>
      <c r="D73" s="10">
        <v>58665</v>
      </c>
      <c r="E73" s="10">
        <v>5</v>
      </c>
    </row>
    <row r="74" spans="1:5" x14ac:dyDescent="0.25">
      <c r="A74" s="5">
        <v>2014</v>
      </c>
      <c r="B74" s="10" t="s">
        <v>355</v>
      </c>
      <c r="C74" s="10">
        <v>11268000</v>
      </c>
      <c r="D74" s="10">
        <v>55311</v>
      </c>
      <c r="E74" s="10">
        <v>4.9000000000000004</v>
      </c>
    </row>
    <row r="75" spans="1:5" x14ac:dyDescent="0.25">
      <c r="A75" s="5">
        <v>2015</v>
      </c>
      <c r="B75" s="10" t="s">
        <v>355</v>
      </c>
      <c r="C75" s="10">
        <v>12795000</v>
      </c>
      <c r="D75" s="10">
        <v>60182</v>
      </c>
      <c r="E75" s="10">
        <v>4.7</v>
      </c>
    </row>
    <row r="76" spans="1:5" x14ac:dyDescent="0.25">
      <c r="A76" s="5">
        <v>2016</v>
      </c>
      <c r="B76" s="10" t="s">
        <v>355</v>
      </c>
      <c r="C76" s="10">
        <v>11170000</v>
      </c>
      <c r="D76" s="10">
        <v>51310</v>
      </c>
      <c r="E76" s="10">
        <v>4.5999999999999996</v>
      </c>
    </row>
    <row r="77" spans="1:5" x14ac:dyDescent="0.25">
      <c r="A77" s="5">
        <v>2017</v>
      </c>
      <c r="B77" s="10" t="s">
        <v>355</v>
      </c>
      <c r="C77" s="10">
        <v>12073000</v>
      </c>
      <c r="D77" s="10">
        <v>58329</v>
      </c>
      <c r="E77" s="10">
        <v>4.8</v>
      </c>
    </row>
    <row r="78" spans="1:5" x14ac:dyDescent="0.25">
      <c r="A78" s="5">
        <v>2018</v>
      </c>
      <c r="B78" s="10" t="s">
        <v>355</v>
      </c>
      <c r="C78" s="10">
        <v>11010000</v>
      </c>
      <c r="D78" s="10">
        <v>57310</v>
      </c>
      <c r="E78" s="10">
        <v>5.2</v>
      </c>
    </row>
    <row r="79" spans="1:5" x14ac:dyDescent="0.25">
      <c r="A79" s="5">
        <v>2019</v>
      </c>
      <c r="B79" s="10" t="s">
        <v>355</v>
      </c>
      <c r="C79" s="10">
        <v>11829000</v>
      </c>
      <c r="D79" s="10">
        <v>59847</v>
      </c>
      <c r="E79" s="10">
        <v>5.0999999999999996</v>
      </c>
    </row>
    <row r="80" spans="1:5" x14ac:dyDescent="0.25">
      <c r="A80" s="5">
        <v>2020</v>
      </c>
      <c r="B80" s="10" t="s">
        <v>355</v>
      </c>
      <c r="C80" s="10">
        <v>10674000</v>
      </c>
      <c r="D80" s="10">
        <v>56232</v>
      </c>
      <c r="E80" s="10">
        <v>5.3</v>
      </c>
    </row>
    <row r="81" spans="1:5" x14ac:dyDescent="0.25">
      <c r="A81" s="5">
        <v>2021</v>
      </c>
      <c r="B81" s="10" t="s">
        <v>355</v>
      </c>
      <c r="C81" s="10">
        <v>11185000</v>
      </c>
      <c r="D81" s="10">
        <v>51349</v>
      </c>
      <c r="E81" s="10">
        <v>4.5999999999999996</v>
      </c>
    </row>
    <row r="82" spans="1:5" x14ac:dyDescent="0.25">
      <c r="A82" s="5">
        <v>2022</v>
      </c>
      <c r="B82" s="10" t="s">
        <v>355</v>
      </c>
      <c r="C82" s="10">
        <v>10993000</v>
      </c>
      <c r="D82" s="10">
        <v>52738</v>
      </c>
      <c r="E82" s="10">
        <v>4.8</v>
      </c>
    </row>
    <row r="83" spans="1:5" x14ac:dyDescent="0.25">
      <c r="A83" s="5">
        <v>2023</v>
      </c>
      <c r="B83" s="10" t="s">
        <v>355</v>
      </c>
      <c r="C83" s="10">
        <v>6965000</v>
      </c>
      <c r="D83" s="10">
        <v>31073</v>
      </c>
      <c r="E83" s="10">
        <v>4.5</v>
      </c>
    </row>
    <row r="84" spans="1:5" x14ac:dyDescent="0.25">
      <c r="A84" s="5">
        <v>2024</v>
      </c>
      <c r="B84" s="10" t="s">
        <v>355</v>
      </c>
      <c r="C84" s="10">
        <v>8864000</v>
      </c>
      <c r="D84" s="10">
        <v>46144</v>
      </c>
      <c r="E84" s="10">
        <v>5.2</v>
      </c>
    </row>
    <row r="85" spans="1:5" x14ac:dyDescent="0.25">
      <c r="A85" s="5">
        <v>2025</v>
      </c>
      <c r="B85" s="10" t="s">
        <v>355</v>
      </c>
      <c r="C85" s="10">
        <v>6756000</v>
      </c>
      <c r="D85" s="10">
        <v>32908</v>
      </c>
      <c r="E85" s="10">
        <v>4.9000000000000004</v>
      </c>
    </row>
  </sheetData>
  <pageMargins left="0.7" right="0.7" top="0.75" bottom="0.75" header="0.3" footer="0.3"/>
  <pageSetup paperSize="9" orientation="portrait" horizontalDpi="300" verticalDpi="300"/>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135"/>
  <sheetViews>
    <sheetView topLeftCell="A83" workbookViewId="0">
      <selection activeCell="E119" sqref="E119"/>
    </sheetView>
  </sheetViews>
  <sheetFormatPr defaultColWidth="11.42578125" defaultRowHeight="15" x14ac:dyDescent="0.25"/>
  <cols>
    <col min="1" max="1" width="27.7109375" customWidth="1"/>
    <col min="2" max="20" width="31.7109375" customWidth="1"/>
  </cols>
  <sheetData>
    <row r="1" spans="1:3" ht="21" customHeight="1" x14ac:dyDescent="0.25">
      <c r="A1" s="1" t="s">
        <v>56</v>
      </c>
    </row>
    <row r="2" spans="1:3" ht="30" customHeight="1" x14ac:dyDescent="0.25">
      <c r="A2" s="8" t="s">
        <v>12</v>
      </c>
    </row>
    <row r="3" spans="1:3" ht="30" customHeight="1" x14ac:dyDescent="0.25">
      <c r="A3" s="4" t="s">
        <v>168</v>
      </c>
      <c r="B3" s="9" t="s">
        <v>351</v>
      </c>
      <c r="C3" s="9" t="s">
        <v>356</v>
      </c>
    </row>
    <row r="4" spans="1:3" ht="25.5" customHeight="1" x14ac:dyDescent="0.25">
      <c r="A4" s="5">
        <v>1993</v>
      </c>
      <c r="B4" s="10" t="s">
        <v>357</v>
      </c>
      <c r="C4" s="10" t="s">
        <v>358</v>
      </c>
    </row>
    <row r="5" spans="1:3" x14ac:dyDescent="0.25">
      <c r="A5" s="5">
        <v>1994</v>
      </c>
      <c r="B5" s="10" t="s">
        <v>357</v>
      </c>
      <c r="C5" s="10" t="s">
        <v>358</v>
      </c>
    </row>
    <row r="6" spans="1:3" x14ac:dyDescent="0.25">
      <c r="A6" s="5">
        <v>1995</v>
      </c>
      <c r="B6" s="10" t="s">
        <v>357</v>
      </c>
      <c r="C6" s="10" t="s">
        <v>358</v>
      </c>
    </row>
    <row r="7" spans="1:3" x14ac:dyDescent="0.25">
      <c r="A7" s="5">
        <v>1996</v>
      </c>
      <c r="B7" s="10" t="s">
        <v>357</v>
      </c>
      <c r="C7" s="10" t="s">
        <v>358</v>
      </c>
    </row>
    <row r="8" spans="1:3" x14ac:dyDescent="0.25">
      <c r="A8" s="5">
        <v>1997</v>
      </c>
      <c r="B8" s="10" t="s">
        <v>357</v>
      </c>
      <c r="C8" s="10" t="s">
        <v>358</v>
      </c>
    </row>
    <row r="9" spans="1:3" x14ac:dyDescent="0.25">
      <c r="A9" s="5">
        <v>1998</v>
      </c>
      <c r="B9" s="10" t="s">
        <v>357</v>
      </c>
      <c r="C9" s="10" t="s">
        <v>359</v>
      </c>
    </row>
    <row r="10" spans="1:3" x14ac:dyDescent="0.25">
      <c r="A10" s="5">
        <v>1999</v>
      </c>
      <c r="B10" s="10" t="s">
        <v>357</v>
      </c>
      <c r="C10" s="10" t="s">
        <v>359</v>
      </c>
    </row>
    <row r="11" spans="1:3" x14ac:dyDescent="0.25">
      <c r="A11" s="5">
        <v>2000</v>
      </c>
      <c r="B11" s="10" t="s">
        <v>357</v>
      </c>
      <c r="C11" s="10" t="s">
        <v>359</v>
      </c>
    </row>
    <row r="12" spans="1:3" x14ac:dyDescent="0.25">
      <c r="A12" s="5">
        <v>2001</v>
      </c>
      <c r="B12" s="10" t="s">
        <v>357</v>
      </c>
      <c r="C12" s="10" t="s">
        <v>358</v>
      </c>
    </row>
    <row r="13" spans="1:3" x14ac:dyDescent="0.25">
      <c r="A13" s="5">
        <v>2002</v>
      </c>
      <c r="B13" s="10" t="s">
        <v>357</v>
      </c>
      <c r="C13" s="10" t="s">
        <v>358</v>
      </c>
    </row>
    <row r="14" spans="1:3" x14ac:dyDescent="0.25">
      <c r="A14" s="5">
        <v>2003</v>
      </c>
      <c r="B14" s="10" t="s">
        <v>357</v>
      </c>
      <c r="C14" s="10" t="s">
        <v>358</v>
      </c>
    </row>
    <row r="15" spans="1:3" x14ac:dyDescent="0.25">
      <c r="A15" s="5">
        <v>2004</v>
      </c>
      <c r="B15" s="10" t="s">
        <v>357</v>
      </c>
      <c r="C15" s="10" t="s">
        <v>358</v>
      </c>
    </row>
    <row r="16" spans="1:3" x14ac:dyDescent="0.25">
      <c r="A16" s="5">
        <v>2005</v>
      </c>
      <c r="B16" s="10" t="s">
        <v>357</v>
      </c>
      <c r="C16" s="10" t="s">
        <v>360</v>
      </c>
    </row>
    <row r="17" spans="1:3" x14ac:dyDescent="0.25">
      <c r="A17" s="5">
        <v>2006</v>
      </c>
      <c r="B17" s="10" t="s">
        <v>357</v>
      </c>
      <c r="C17" s="10" t="s">
        <v>358</v>
      </c>
    </row>
    <row r="18" spans="1:3" x14ac:dyDescent="0.25">
      <c r="A18" s="5">
        <v>2007</v>
      </c>
      <c r="B18" s="10" t="s">
        <v>357</v>
      </c>
      <c r="C18" s="10" t="s">
        <v>358</v>
      </c>
    </row>
    <row r="19" spans="1:3" x14ac:dyDescent="0.25">
      <c r="A19" s="5">
        <v>2008</v>
      </c>
      <c r="B19" s="10" t="s">
        <v>357</v>
      </c>
      <c r="C19" s="10" t="s">
        <v>358</v>
      </c>
    </row>
    <row r="20" spans="1:3" x14ac:dyDescent="0.25">
      <c r="A20" s="5">
        <v>2009</v>
      </c>
      <c r="B20" s="10" t="s">
        <v>357</v>
      </c>
      <c r="C20" s="10" t="s">
        <v>358</v>
      </c>
    </row>
    <row r="21" spans="1:3" x14ac:dyDescent="0.25">
      <c r="A21" s="5">
        <v>2010</v>
      </c>
      <c r="B21" s="10" t="s">
        <v>357</v>
      </c>
      <c r="C21" s="10" t="s">
        <v>358</v>
      </c>
    </row>
    <row r="22" spans="1:3" x14ac:dyDescent="0.25">
      <c r="A22" s="5">
        <v>2011</v>
      </c>
      <c r="B22" s="10" t="s">
        <v>357</v>
      </c>
      <c r="C22" s="10" t="s">
        <v>358</v>
      </c>
    </row>
    <row r="23" spans="1:3" x14ac:dyDescent="0.25">
      <c r="A23" s="5">
        <v>2012</v>
      </c>
      <c r="B23" s="10" t="s">
        <v>357</v>
      </c>
      <c r="C23" s="10" t="s">
        <v>358</v>
      </c>
    </row>
    <row r="24" spans="1:3" x14ac:dyDescent="0.25">
      <c r="A24" s="5">
        <v>2013</v>
      </c>
      <c r="B24" s="10" t="s">
        <v>357</v>
      </c>
      <c r="C24" s="10" t="s">
        <v>360</v>
      </c>
    </row>
    <row r="25" spans="1:3" x14ac:dyDescent="0.25">
      <c r="A25" s="5">
        <v>2014</v>
      </c>
      <c r="B25" s="10" t="s">
        <v>357</v>
      </c>
      <c r="C25" s="10" t="s">
        <v>358</v>
      </c>
    </row>
    <row r="26" spans="1:3" x14ac:dyDescent="0.25">
      <c r="A26" s="5">
        <v>2015</v>
      </c>
      <c r="B26" s="10" t="s">
        <v>357</v>
      </c>
      <c r="C26" s="10" t="s">
        <v>358</v>
      </c>
    </row>
    <row r="27" spans="1:3" x14ac:dyDescent="0.25">
      <c r="A27" s="5">
        <v>2016</v>
      </c>
      <c r="B27" s="10" t="s">
        <v>357</v>
      </c>
      <c r="C27" s="10" t="s">
        <v>358</v>
      </c>
    </row>
    <row r="28" spans="1:3" x14ac:dyDescent="0.25">
      <c r="A28" s="5">
        <v>2017</v>
      </c>
      <c r="B28" s="10" t="s">
        <v>357</v>
      </c>
      <c r="C28" s="10" t="s">
        <v>360</v>
      </c>
    </row>
    <row r="29" spans="1:3" x14ac:dyDescent="0.25">
      <c r="A29" s="5">
        <v>2018</v>
      </c>
      <c r="B29" s="10" t="s">
        <v>357</v>
      </c>
      <c r="C29" s="10" t="s">
        <v>358</v>
      </c>
    </row>
    <row r="30" spans="1:3" x14ac:dyDescent="0.25">
      <c r="A30" s="5">
        <v>2019</v>
      </c>
      <c r="B30" s="10" t="s">
        <v>357</v>
      </c>
      <c r="C30" s="10" t="s">
        <v>358</v>
      </c>
    </row>
    <row r="31" spans="1:3" x14ac:dyDescent="0.25">
      <c r="A31" s="5">
        <v>2020</v>
      </c>
      <c r="B31" s="10" t="s">
        <v>357</v>
      </c>
      <c r="C31" s="10" t="s">
        <v>358</v>
      </c>
    </row>
    <row r="32" spans="1:3" x14ac:dyDescent="0.25">
      <c r="A32" s="5">
        <v>2021</v>
      </c>
      <c r="B32" s="10" t="s">
        <v>357</v>
      </c>
      <c r="C32" s="10" t="s">
        <v>358</v>
      </c>
    </row>
    <row r="33" spans="1:3" x14ac:dyDescent="0.25">
      <c r="A33" s="5">
        <v>2022</v>
      </c>
      <c r="B33" s="10" t="s">
        <v>357</v>
      </c>
      <c r="C33" s="10" t="s">
        <v>358</v>
      </c>
    </row>
    <row r="34" spans="1:3" x14ac:dyDescent="0.25">
      <c r="A34" s="5">
        <v>2023</v>
      </c>
      <c r="B34" s="10" t="s">
        <v>357</v>
      </c>
      <c r="C34" s="10" t="s">
        <v>358</v>
      </c>
    </row>
    <row r="35" spans="1:3" x14ac:dyDescent="0.25">
      <c r="A35" s="5">
        <v>2024</v>
      </c>
      <c r="B35" s="10" t="s">
        <v>357</v>
      </c>
      <c r="C35" s="10" t="s">
        <v>358</v>
      </c>
    </row>
    <row r="36" spans="1:3" x14ac:dyDescent="0.25">
      <c r="A36" s="5">
        <v>2025</v>
      </c>
      <c r="B36" s="10" t="s">
        <v>357</v>
      </c>
      <c r="C36" s="10" t="s">
        <v>358</v>
      </c>
    </row>
    <row r="37" spans="1:3" x14ac:dyDescent="0.25">
      <c r="A37" s="5">
        <v>1993</v>
      </c>
      <c r="B37" s="10" t="s">
        <v>361</v>
      </c>
      <c r="C37" s="10" t="s">
        <v>362</v>
      </c>
    </row>
    <row r="38" spans="1:3" x14ac:dyDescent="0.25">
      <c r="A38" s="5">
        <v>1994</v>
      </c>
      <c r="B38" s="10" t="s">
        <v>361</v>
      </c>
      <c r="C38" s="10" t="s">
        <v>363</v>
      </c>
    </row>
    <row r="39" spans="1:3" x14ac:dyDescent="0.25">
      <c r="A39" s="5">
        <v>1995</v>
      </c>
      <c r="B39" s="10" t="s">
        <v>361</v>
      </c>
      <c r="C39" s="10" t="s">
        <v>364</v>
      </c>
    </row>
    <row r="40" spans="1:3" x14ac:dyDescent="0.25">
      <c r="A40" s="5">
        <v>1996</v>
      </c>
      <c r="B40" s="10" t="s">
        <v>361</v>
      </c>
      <c r="C40" s="10" t="s">
        <v>365</v>
      </c>
    </row>
    <row r="41" spans="1:3" x14ac:dyDescent="0.25">
      <c r="A41" s="5">
        <v>1997</v>
      </c>
      <c r="B41" s="10" t="s">
        <v>361</v>
      </c>
      <c r="C41" s="10" t="s">
        <v>366</v>
      </c>
    </row>
    <row r="42" spans="1:3" x14ac:dyDescent="0.25">
      <c r="A42" s="5">
        <v>1998</v>
      </c>
      <c r="B42" s="10" t="s">
        <v>361</v>
      </c>
      <c r="C42" s="10" t="s">
        <v>366</v>
      </c>
    </row>
    <row r="43" spans="1:3" x14ac:dyDescent="0.25">
      <c r="A43" s="5">
        <v>1999</v>
      </c>
      <c r="B43" s="10" t="s">
        <v>361</v>
      </c>
      <c r="C43" s="10" t="s">
        <v>364</v>
      </c>
    </row>
    <row r="44" spans="1:3" x14ac:dyDescent="0.25">
      <c r="A44" s="5">
        <v>2000</v>
      </c>
      <c r="B44" s="10" t="s">
        <v>361</v>
      </c>
      <c r="C44" s="10" t="s">
        <v>366</v>
      </c>
    </row>
    <row r="45" spans="1:3" x14ac:dyDescent="0.25">
      <c r="A45" s="5">
        <v>2001</v>
      </c>
      <c r="B45" s="10" t="s">
        <v>361</v>
      </c>
      <c r="C45" s="10" t="s">
        <v>367</v>
      </c>
    </row>
    <row r="46" spans="1:3" x14ac:dyDescent="0.25">
      <c r="A46" s="5">
        <v>2002</v>
      </c>
      <c r="B46" s="10" t="s">
        <v>361</v>
      </c>
      <c r="C46" s="10" t="s">
        <v>368</v>
      </c>
    </row>
    <row r="47" spans="1:3" x14ac:dyDescent="0.25">
      <c r="A47" s="5">
        <v>2003</v>
      </c>
      <c r="B47" s="10" t="s">
        <v>361</v>
      </c>
      <c r="C47" s="10" t="s">
        <v>369</v>
      </c>
    </row>
    <row r="48" spans="1:3" x14ac:dyDescent="0.25">
      <c r="A48" s="5">
        <v>2004</v>
      </c>
      <c r="B48" s="10" t="s">
        <v>361</v>
      </c>
      <c r="C48" s="10" t="s">
        <v>370</v>
      </c>
    </row>
    <row r="49" spans="1:3" x14ac:dyDescent="0.25">
      <c r="A49" s="5">
        <v>2005</v>
      </c>
      <c r="B49" s="10" t="s">
        <v>361</v>
      </c>
      <c r="C49" s="10" t="s">
        <v>371</v>
      </c>
    </row>
    <row r="50" spans="1:3" x14ac:dyDescent="0.25">
      <c r="A50" s="5">
        <v>2006</v>
      </c>
      <c r="B50" s="10" t="s">
        <v>361</v>
      </c>
      <c r="C50" s="10" t="s">
        <v>372</v>
      </c>
    </row>
    <row r="51" spans="1:3" x14ac:dyDescent="0.25">
      <c r="A51" s="5">
        <v>2007</v>
      </c>
      <c r="B51" s="10" t="s">
        <v>361</v>
      </c>
      <c r="C51" s="10" t="s">
        <v>373</v>
      </c>
    </row>
    <row r="52" spans="1:3" x14ac:dyDescent="0.25">
      <c r="A52" s="5">
        <v>2008</v>
      </c>
      <c r="B52" s="10" t="s">
        <v>361</v>
      </c>
      <c r="C52" s="10" t="s">
        <v>373</v>
      </c>
    </row>
    <row r="53" spans="1:3" x14ac:dyDescent="0.25">
      <c r="A53" s="5">
        <v>2009</v>
      </c>
      <c r="B53" s="10" t="s">
        <v>361</v>
      </c>
      <c r="C53" s="10" t="s">
        <v>374</v>
      </c>
    </row>
    <row r="54" spans="1:3" x14ac:dyDescent="0.25">
      <c r="A54" s="5">
        <v>2010</v>
      </c>
      <c r="B54" s="10" t="s">
        <v>361</v>
      </c>
      <c r="C54" s="10" t="s">
        <v>369</v>
      </c>
    </row>
    <row r="55" spans="1:3" x14ac:dyDescent="0.25">
      <c r="A55" s="5">
        <v>2011</v>
      </c>
      <c r="B55" s="10" t="s">
        <v>361</v>
      </c>
      <c r="C55" s="10" t="s">
        <v>375</v>
      </c>
    </row>
    <row r="56" spans="1:3" x14ac:dyDescent="0.25">
      <c r="A56" s="5">
        <v>2012</v>
      </c>
      <c r="B56" s="10" t="s">
        <v>361</v>
      </c>
      <c r="C56" s="10" t="s">
        <v>376</v>
      </c>
    </row>
    <row r="57" spans="1:3" x14ac:dyDescent="0.25">
      <c r="A57" s="5">
        <v>2013</v>
      </c>
      <c r="B57" s="10" t="s">
        <v>361</v>
      </c>
      <c r="C57" s="10" t="s">
        <v>377</v>
      </c>
    </row>
    <row r="58" spans="1:3" x14ac:dyDescent="0.25">
      <c r="A58" s="5">
        <v>2014</v>
      </c>
      <c r="B58" s="10" t="s">
        <v>361</v>
      </c>
      <c r="C58" s="10" t="s">
        <v>362</v>
      </c>
    </row>
    <row r="59" spans="1:3" x14ac:dyDescent="0.25">
      <c r="A59" s="5">
        <v>2015</v>
      </c>
      <c r="B59" s="10" t="s">
        <v>361</v>
      </c>
      <c r="C59" s="10" t="s">
        <v>365</v>
      </c>
    </row>
    <row r="60" spans="1:3" x14ac:dyDescent="0.25">
      <c r="A60" s="5">
        <v>2016</v>
      </c>
      <c r="B60" s="10" t="s">
        <v>361</v>
      </c>
      <c r="C60" s="10" t="s">
        <v>378</v>
      </c>
    </row>
    <row r="61" spans="1:3" x14ac:dyDescent="0.25">
      <c r="A61" s="5">
        <v>2017</v>
      </c>
      <c r="B61" s="10" t="s">
        <v>361</v>
      </c>
      <c r="C61" s="10" t="s">
        <v>379</v>
      </c>
    </row>
    <row r="62" spans="1:3" x14ac:dyDescent="0.25">
      <c r="A62" s="5">
        <v>2018</v>
      </c>
      <c r="B62" s="10" t="s">
        <v>361</v>
      </c>
      <c r="C62" s="10" t="s">
        <v>380</v>
      </c>
    </row>
    <row r="63" spans="1:3" x14ac:dyDescent="0.25">
      <c r="A63" s="5">
        <v>2019</v>
      </c>
      <c r="B63" s="10" t="s">
        <v>361</v>
      </c>
      <c r="C63" s="10" t="s">
        <v>366</v>
      </c>
    </row>
    <row r="64" spans="1:3" x14ac:dyDescent="0.25">
      <c r="A64" s="5">
        <v>2020</v>
      </c>
      <c r="B64" s="10" t="s">
        <v>361</v>
      </c>
      <c r="C64" s="10" t="s">
        <v>381</v>
      </c>
    </row>
    <row r="65" spans="1:3" x14ac:dyDescent="0.25">
      <c r="A65" s="5">
        <v>2021</v>
      </c>
      <c r="B65" s="10" t="s">
        <v>361</v>
      </c>
      <c r="C65" s="10" t="s">
        <v>381</v>
      </c>
    </row>
    <row r="66" spans="1:3" x14ac:dyDescent="0.25">
      <c r="A66" s="5">
        <v>2022</v>
      </c>
      <c r="B66" s="10" t="s">
        <v>361</v>
      </c>
      <c r="C66" s="10" t="s">
        <v>382</v>
      </c>
    </row>
    <row r="67" spans="1:3" x14ac:dyDescent="0.25">
      <c r="A67" s="5">
        <v>2023</v>
      </c>
      <c r="B67" s="10" t="s">
        <v>361</v>
      </c>
      <c r="C67" s="10" t="s">
        <v>383</v>
      </c>
    </row>
    <row r="68" spans="1:3" x14ac:dyDescent="0.25">
      <c r="A68" s="5">
        <v>2024</v>
      </c>
      <c r="B68" s="10" t="s">
        <v>361</v>
      </c>
      <c r="C68" s="10" t="s">
        <v>366</v>
      </c>
    </row>
    <row r="69" spans="1:3" x14ac:dyDescent="0.25">
      <c r="A69" s="5">
        <v>2025</v>
      </c>
      <c r="B69" s="10" t="s">
        <v>361</v>
      </c>
      <c r="C69" s="10" t="s">
        <v>384</v>
      </c>
    </row>
    <row r="70" spans="1:3" x14ac:dyDescent="0.25">
      <c r="A70" s="5">
        <v>1993</v>
      </c>
      <c r="B70" s="10" t="s">
        <v>385</v>
      </c>
      <c r="C70" s="10" t="s">
        <v>386</v>
      </c>
    </row>
    <row r="71" spans="1:3" x14ac:dyDescent="0.25">
      <c r="A71" s="5">
        <v>1994</v>
      </c>
      <c r="B71" s="10" t="s">
        <v>385</v>
      </c>
      <c r="C71" s="10" t="s">
        <v>387</v>
      </c>
    </row>
    <row r="72" spans="1:3" x14ac:dyDescent="0.25">
      <c r="A72" s="5">
        <v>1995</v>
      </c>
      <c r="B72" s="10" t="s">
        <v>385</v>
      </c>
      <c r="C72" s="10" t="s">
        <v>379</v>
      </c>
    </row>
    <row r="73" spans="1:3" x14ac:dyDescent="0.25">
      <c r="A73" s="5">
        <v>1996</v>
      </c>
      <c r="B73" s="10" t="s">
        <v>385</v>
      </c>
      <c r="C73" s="10" t="s">
        <v>382</v>
      </c>
    </row>
    <row r="74" spans="1:3" x14ac:dyDescent="0.25">
      <c r="A74" s="5">
        <v>1997</v>
      </c>
      <c r="B74" s="10" t="s">
        <v>385</v>
      </c>
      <c r="C74" s="10" t="s">
        <v>378</v>
      </c>
    </row>
    <row r="75" spans="1:3" x14ac:dyDescent="0.25">
      <c r="A75" s="5">
        <v>1998</v>
      </c>
      <c r="B75" s="10" t="s">
        <v>385</v>
      </c>
      <c r="C75" s="10" t="s">
        <v>383</v>
      </c>
    </row>
    <row r="76" spans="1:3" x14ac:dyDescent="0.25">
      <c r="A76" s="5">
        <v>1999</v>
      </c>
      <c r="B76" s="10" t="s">
        <v>385</v>
      </c>
      <c r="C76" s="10" t="s">
        <v>380</v>
      </c>
    </row>
    <row r="77" spans="1:3" x14ac:dyDescent="0.25">
      <c r="A77" s="5">
        <v>2000</v>
      </c>
      <c r="B77" s="10" t="s">
        <v>385</v>
      </c>
      <c r="C77" s="10" t="s">
        <v>366</v>
      </c>
    </row>
    <row r="78" spans="1:3" x14ac:dyDescent="0.25">
      <c r="A78" s="5">
        <v>2001</v>
      </c>
      <c r="B78" s="10" t="s">
        <v>385</v>
      </c>
      <c r="C78" s="10" t="s">
        <v>382</v>
      </c>
    </row>
    <row r="79" spans="1:3" x14ac:dyDescent="0.25">
      <c r="A79" s="5">
        <v>2002</v>
      </c>
      <c r="B79" s="10" t="s">
        <v>385</v>
      </c>
      <c r="C79" s="10" t="s">
        <v>382</v>
      </c>
    </row>
    <row r="80" spans="1:3" x14ac:dyDescent="0.25">
      <c r="A80" s="5">
        <v>2003</v>
      </c>
      <c r="B80" s="10" t="s">
        <v>385</v>
      </c>
      <c r="C80" s="10" t="s">
        <v>378</v>
      </c>
    </row>
    <row r="81" spans="1:3" x14ac:dyDescent="0.25">
      <c r="A81" s="5">
        <v>2004</v>
      </c>
      <c r="B81" s="10" t="s">
        <v>385</v>
      </c>
      <c r="C81" s="10" t="s">
        <v>378</v>
      </c>
    </row>
    <row r="82" spans="1:3" x14ac:dyDescent="0.25">
      <c r="A82" s="5">
        <v>2005</v>
      </c>
      <c r="B82" s="10" t="s">
        <v>385</v>
      </c>
      <c r="C82" s="10" t="s">
        <v>380</v>
      </c>
    </row>
    <row r="83" spans="1:3" x14ac:dyDescent="0.25">
      <c r="A83" s="5">
        <v>2006</v>
      </c>
      <c r="B83" s="10" t="s">
        <v>385</v>
      </c>
      <c r="C83" s="10" t="s">
        <v>366</v>
      </c>
    </row>
    <row r="84" spans="1:3" x14ac:dyDescent="0.25">
      <c r="A84" s="5">
        <v>2007</v>
      </c>
      <c r="B84" s="10" t="s">
        <v>385</v>
      </c>
      <c r="C84" s="10" t="s">
        <v>380</v>
      </c>
    </row>
    <row r="85" spans="1:3" x14ac:dyDescent="0.25">
      <c r="A85" s="5">
        <v>2008</v>
      </c>
      <c r="B85" s="10" t="s">
        <v>385</v>
      </c>
      <c r="C85" s="10" t="s">
        <v>365</v>
      </c>
    </row>
    <row r="86" spans="1:3" x14ac:dyDescent="0.25">
      <c r="A86" s="5">
        <v>2009</v>
      </c>
      <c r="B86" s="10" t="s">
        <v>385</v>
      </c>
      <c r="C86" s="10" t="s">
        <v>378</v>
      </c>
    </row>
    <row r="87" spans="1:3" x14ac:dyDescent="0.25">
      <c r="A87" s="5">
        <v>2010</v>
      </c>
      <c r="B87" s="10" t="s">
        <v>385</v>
      </c>
      <c r="C87" s="10" t="s">
        <v>379</v>
      </c>
    </row>
    <row r="88" spans="1:3" x14ac:dyDescent="0.25">
      <c r="A88" s="5">
        <v>2011</v>
      </c>
      <c r="B88" s="10" t="s">
        <v>385</v>
      </c>
      <c r="C88" s="10" t="s">
        <v>366</v>
      </c>
    </row>
    <row r="89" spans="1:3" x14ac:dyDescent="0.25">
      <c r="A89" s="5">
        <v>2012</v>
      </c>
      <c r="B89" s="10" t="s">
        <v>385</v>
      </c>
      <c r="C89" s="10" t="s">
        <v>363</v>
      </c>
    </row>
    <row r="90" spans="1:3" x14ac:dyDescent="0.25">
      <c r="A90" s="5">
        <v>2013</v>
      </c>
      <c r="B90" s="10" t="s">
        <v>385</v>
      </c>
      <c r="C90" s="10" t="s">
        <v>379</v>
      </c>
    </row>
    <row r="91" spans="1:3" x14ac:dyDescent="0.25">
      <c r="A91" s="5">
        <v>2014</v>
      </c>
      <c r="B91" s="10" t="s">
        <v>385</v>
      </c>
      <c r="C91" s="10" t="s">
        <v>365</v>
      </c>
    </row>
    <row r="92" spans="1:3" x14ac:dyDescent="0.25">
      <c r="A92" s="5">
        <v>2015</v>
      </c>
      <c r="B92" s="10" t="s">
        <v>385</v>
      </c>
      <c r="C92" s="10" t="s">
        <v>366</v>
      </c>
    </row>
    <row r="93" spans="1:3" x14ac:dyDescent="0.25">
      <c r="A93" s="5">
        <v>2016</v>
      </c>
      <c r="B93" s="10" t="s">
        <v>385</v>
      </c>
      <c r="C93" s="10" t="s">
        <v>365</v>
      </c>
    </row>
    <row r="94" spans="1:3" x14ac:dyDescent="0.25">
      <c r="A94" s="5">
        <v>2017</v>
      </c>
      <c r="B94" s="10" t="s">
        <v>385</v>
      </c>
      <c r="C94" s="10" t="s">
        <v>365</v>
      </c>
    </row>
    <row r="95" spans="1:3" x14ac:dyDescent="0.25">
      <c r="A95" s="5">
        <v>2018</v>
      </c>
      <c r="B95" s="10" t="s">
        <v>385</v>
      </c>
      <c r="C95" s="10" t="s">
        <v>379</v>
      </c>
    </row>
    <row r="96" spans="1:3" x14ac:dyDescent="0.25">
      <c r="A96" s="5">
        <v>2019</v>
      </c>
      <c r="B96" s="10" t="s">
        <v>385</v>
      </c>
      <c r="C96" s="10" t="s">
        <v>377</v>
      </c>
    </row>
    <row r="97" spans="1:3" x14ac:dyDescent="0.25">
      <c r="A97" s="5">
        <v>2020</v>
      </c>
      <c r="B97" s="10" t="s">
        <v>385</v>
      </c>
      <c r="C97" s="10" t="s">
        <v>377</v>
      </c>
    </row>
    <row r="98" spans="1:3" x14ac:dyDescent="0.25">
      <c r="A98" s="5">
        <v>2021</v>
      </c>
      <c r="B98" s="10" t="s">
        <v>385</v>
      </c>
      <c r="C98" s="10" t="s">
        <v>388</v>
      </c>
    </row>
    <row r="99" spans="1:3" x14ac:dyDescent="0.25">
      <c r="A99" s="5">
        <v>2022</v>
      </c>
      <c r="B99" s="10" t="s">
        <v>385</v>
      </c>
      <c r="C99" s="10" t="s">
        <v>365</v>
      </c>
    </row>
    <row r="100" spans="1:3" x14ac:dyDescent="0.25">
      <c r="A100" s="5">
        <v>2023</v>
      </c>
      <c r="B100" s="10" t="s">
        <v>385</v>
      </c>
      <c r="C100" s="10" t="s">
        <v>389</v>
      </c>
    </row>
    <row r="101" spans="1:3" x14ac:dyDescent="0.25">
      <c r="A101" s="5">
        <v>2024</v>
      </c>
      <c r="B101" s="10" t="s">
        <v>385</v>
      </c>
      <c r="C101" s="10" t="s">
        <v>390</v>
      </c>
    </row>
    <row r="102" spans="1:3" x14ac:dyDescent="0.25">
      <c r="A102" s="5">
        <v>2025</v>
      </c>
      <c r="B102" s="10" t="s">
        <v>385</v>
      </c>
      <c r="C102" s="10" t="s">
        <v>370</v>
      </c>
    </row>
    <row r="103" spans="1:3" x14ac:dyDescent="0.25">
      <c r="A103" s="5">
        <v>1993</v>
      </c>
      <c r="B103" s="10" t="s">
        <v>391</v>
      </c>
      <c r="C103" s="10" t="s">
        <v>376</v>
      </c>
    </row>
    <row r="104" spans="1:3" x14ac:dyDescent="0.25">
      <c r="A104" s="5">
        <v>1994</v>
      </c>
      <c r="B104" s="10" t="s">
        <v>391</v>
      </c>
      <c r="C104" s="10" t="s">
        <v>380</v>
      </c>
    </row>
    <row r="105" spans="1:3" x14ac:dyDescent="0.25">
      <c r="A105" s="5">
        <v>1995</v>
      </c>
      <c r="B105" s="10" t="s">
        <v>391</v>
      </c>
      <c r="C105" s="10" t="s">
        <v>365</v>
      </c>
    </row>
    <row r="106" spans="1:3" x14ac:dyDescent="0.25">
      <c r="A106" s="5">
        <v>1996</v>
      </c>
      <c r="B106" s="10" t="s">
        <v>391</v>
      </c>
      <c r="C106" s="10" t="s">
        <v>377</v>
      </c>
    </row>
    <row r="107" spans="1:3" x14ac:dyDescent="0.25">
      <c r="A107" s="5">
        <v>1997</v>
      </c>
      <c r="B107" s="10" t="s">
        <v>391</v>
      </c>
      <c r="C107" s="10" t="s">
        <v>363</v>
      </c>
    </row>
    <row r="108" spans="1:3" x14ac:dyDescent="0.25">
      <c r="A108" s="5">
        <v>1998</v>
      </c>
      <c r="B108" s="10" t="s">
        <v>391</v>
      </c>
      <c r="C108" s="10" t="s">
        <v>392</v>
      </c>
    </row>
    <row r="109" spans="1:3" x14ac:dyDescent="0.25">
      <c r="A109" s="5">
        <v>1999</v>
      </c>
      <c r="B109" s="10" t="s">
        <v>391</v>
      </c>
      <c r="C109" s="10" t="s">
        <v>364</v>
      </c>
    </row>
    <row r="110" spans="1:3" x14ac:dyDescent="0.25">
      <c r="A110" s="5">
        <v>2000</v>
      </c>
      <c r="B110" s="10" t="s">
        <v>391</v>
      </c>
      <c r="C110" s="10" t="s">
        <v>393</v>
      </c>
    </row>
    <row r="111" spans="1:3" x14ac:dyDescent="0.25">
      <c r="A111" s="5">
        <v>2001</v>
      </c>
      <c r="B111" s="10" t="s">
        <v>391</v>
      </c>
      <c r="C111" s="10" t="s">
        <v>367</v>
      </c>
    </row>
    <row r="112" spans="1:3" x14ac:dyDescent="0.25">
      <c r="A112" s="5">
        <v>2002</v>
      </c>
      <c r="B112" s="10" t="s">
        <v>391</v>
      </c>
      <c r="C112" s="10" t="s">
        <v>378</v>
      </c>
    </row>
    <row r="113" spans="1:3" x14ac:dyDescent="0.25">
      <c r="A113" s="5">
        <v>2003</v>
      </c>
      <c r="B113" s="10" t="s">
        <v>391</v>
      </c>
      <c r="C113" s="10" t="s">
        <v>383</v>
      </c>
    </row>
    <row r="114" spans="1:3" x14ac:dyDescent="0.25">
      <c r="A114" s="5">
        <v>2004</v>
      </c>
      <c r="B114" s="10" t="s">
        <v>391</v>
      </c>
      <c r="C114" s="10" t="s">
        <v>381</v>
      </c>
    </row>
    <row r="115" spans="1:3" x14ac:dyDescent="0.25">
      <c r="A115" s="5">
        <v>2005</v>
      </c>
      <c r="B115" s="10" t="s">
        <v>391</v>
      </c>
      <c r="C115" s="10" t="s">
        <v>394</v>
      </c>
    </row>
    <row r="116" spans="1:3" x14ac:dyDescent="0.25">
      <c r="A116" s="5">
        <v>2006</v>
      </c>
      <c r="B116" s="10" t="s">
        <v>391</v>
      </c>
      <c r="C116" s="10" t="s">
        <v>395</v>
      </c>
    </row>
    <row r="117" spans="1:3" x14ac:dyDescent="0.25">
      <c r="A117" s="5">
        <v>2007</v>
      </c>
      <c r="B117" s="10" t="s">
        <v>391</v>
      </c>
      <c r="C117" s="10" t="s">
        <v>396</v>
      </c>
    </row>
    <row r="118" spans="1:3" x14ac:dyDescent="0.25">
      <c r="A118" s="5">
        <v>2008</v>
      </c>
      <c r="B118" s="10" t="s">
        <v>391</v>
      </c>
      <c r="C118" s="10" t="s">
        <v>397</v>
      </c>
    </row>
    <row r="119" spans="1:3" x14ac:dyDescent="0.25">
      <c r="A119" s="5">
        <v>2009</v>
      </c>
      <c r="B119" s="10" t="s">
        <v>391</v>
      </c>
      <c r="C119" s="10" t="s">
        <v>398</v>
      </c>
    </row>
    <row r="120" spans="1:3" x14ac:dyDescent="0.25">
      <c r="A120" s="5">
        <v>2010</v>
      </c>
      <c r="B120" s="10" t="s">
        <v>391</v>
      </c>
      <c r="C120" s="10" t="s">
        <v>399</v>
      </c>
    </row>
    <row r="121" spans="1:3" x14ac:dyDescent="0.25">
      <c r="A121" s="5">
        <v>2011</v>
      </c>
      <c r="B121" s="10" t="s">
        <v>391</v>
      </c>
      <c r="C121" s="10" t="s">
        <v>384</v>
      </c>
    </row>
    <row r="122" spans="1:3" x14ac:dyDescent="0.25">
      <c r="A122" s="5">
        <v>2012</v>
      </c>
      <c r="B122" s="10" t="s">
        <v>391</v>
      </c>
      <c r="C122" s="10" t="s">
        <v>382</v>
      </c>
    </row>
    <row r="123" spans="1:3" x14ac:dyDescent="0.25">
      <c r="A123" s="5">
        <v>2013</v>
      </c>
      <c r="B123" s="10" t="s">
        <v>391</v>
      </c>
      <c r="C123" s="10" t="s">
        <v>366</v>
      </c>
    </row>
    <row r="124" spans="1:3" x14ac:dyDescent="0.25">
      <c r="A124" s="5">
        <v>2014</v>
      </c>
      <c r="B124" s="10" t="s">
        <v>391</v>
      </c>
      <c r="C124" s="10" t="s">
        <v>384</v>
      </c>
    </row>
    <row r="125" spans="1:3" x14ac:dyDescent="0.25">
      <c r="A125" s="5">
        <v>2015</v>
      </c>
      <c r="B125" s="10" t="s">
        <v>391</v>
      </c>
      <c r="C125" s="10" t="s">
        <v>376</v>
      </c>
    </row>
    <row r="126" spans="1:3" x14ac:dyDescent="0.25">
      <c r="A126" s="5">
        <v>2016</v>
      </c>
      <c r="B126" s="10" t="s">
        <v>391</v>
      </c>
      <c r="C126" s="10" t="s">
        <v>365</v>
      </c>
    </row>
    <row r="127" spans="1:3" x14ac:dyDescent="0.25">
      <c r="A127" s="5">
        <v>2017</v>
      </c>
      <c r="B127" s="10" t="s">
        <v>391</v>
      </c>
      <c r="C127" s="10" t="s">
        <v>376</v>
      </c>
    </row>
    <row r="128" spans="1:3" x14ac:dyDescent="0.25">
      <c r="A128" s="5">
        <v>2018</v>
      </c>
      <c r="B128" s="10" t="s">
        <v>391</v>
      </c>
      <c r="C128" s="10" t="s">
        <v>377</v>
      </c>
    </row>
    <row r="129" spans="1:3" x14ac:dyDescent="0.25">
      <c r="A129" s="5">
        <v>2019</v>
      </c>
      <c r="B129" s="10" t="s">
        <v>391</v>
      </c>
      <c r="C129" s="10" t="s">
        <v>366</v>
      </c>
    </row>
    <row r="130" spans="1:3" x14ac:dyDescent="0.25">
      <c r="A130" s="5">
        <v>2020</v>
      </c>
      <c r="B130" s="10" t="s">
        <v>391</v>
      </c>
      <c r="C130" s="10" t="s">
        <v>362</v>
      </c>
    </row>
    <row r="131" spans="1:3" x14ac:dyDescent="0.25">
      <c r="A131" s="5">
        <v>2021</v>
      </c>
      <c r="B131" s="10" t="s">
        <v>391</v>
      </c>
      <c r="C131" s="10" t="s">
        <v>367</v>
      </c>
    </row>
    <row r="132" spans="1:3" x14ac:dyDescent="0.25">
      <c r="A132" s="5">
        <v>2022</v>
      </c>
      <c r="B132" s="10" t="s">
        <v>391</v>
      </c>
      <c r="C132" s="10" t="s">
        <v>367</v>
      </c>
    </row>
    <row r="133" spans="1:3" x14ac:dyDescent="0.25">
      <c r="A133" s="5">
        <v>2023</v>
      </c>
      <c r="B133" s="10" t="s">
        <v>391</v>
      </c>
      <c r="C133" s="10" t="s">
        <v>379</v>
      </c>
    </row>
    <row r="134" spans="1:3" x14ac:dyDescent="0.25">
      <c r="A134" s="5">
        <v>2024</v>
      </c>
      <c r="B134" s="10" t="s">
        <v>391</v>
      </c>
      <c r="C134" s="10" t="s">
        <v>386</v>
      </c>
    </row>
    <row r="135" spans="1:3" x14ac:dyDescent="0.25">
      <c r="A135" s="5">
        <v>2025</v>
      </c>
      <c r="B135" s="10" t="s">
        <v>391</v>
      </c>
      <c r="C135" s="10" t="s">
        <v>386</v>
      </c>
    </row>
  </sheetData>
  <pageMargins left="0.7" right="0.7" top="0.75" bottom="0.75" header="0.3" footer="0.3"/>
  <pageSetup paperSize="9" orientation="portrait" horizontalDpi="300" verticalDpi="300"/>
  <ignoredErrors>
    <ignoredError sqref="C9:C11 C16 C24 C28 C37:C53 C54:C77 C78:C104 C105:C135" numberStoredAsText="1"/>
  </ignoredErrors>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45"/>
  <sheetViews>
    <sheetView workbookViewId="0"/>
  </sheetViews>
  <sheetFormatPr defaultColWidth="11.42578125" defaultRowHeight="15" x14ac:dyDescent="0.25"/>
  <cols>
    <col min="1" max="1" width="27.7109375" customWidth="1"/>
    <col min="2" max="20" width="31.7109375" customWidth="1"/>
  </cols>
  <sheetData>
    <row r="1" spans="1:17" ht="21" customHeight="1" x14ac:dyDescent="0.25">
      <c r="A1" s="1" t="s">
        <v>57</v>
      </c>
    </row>
    <row r="2" spans="1:17" ht="30" customHeight="1" x14ac:dyDescent="0.25">
      <c r="A2" s="8" t="s">
        <v>58</v>
      </c>
    </row>
    <row r="3" spans="1:17" ht="30" customHeight="1" x14ac:dyDescent="0.25">
      <c r="A3" s="4" t="s">
        <v>344</v>
      </c>
      <c r="B3" s="9" t="s">
        <v>400</v>
      </c>
      <c r="C3" s="9" t="s">
        <v>401</v>
      </c>
      <c r="D3" s="9" t="s">
        <v>402</v>
      </c>
      <c r="E3" s="9" t="s">
        <v>403</v>
      </c>
      <c r="F3" s="9" t="s">
        <v>404</v>
      </c>
      <c r="G3" s="9" t="s">
        <v>405</v>
      </c>
      <c r="H3" s="9" t="s">
        <v>406</v>
      </c>
      <c r="I3" s="9" t="s">
        <v>407</v>
      </c>
      <c r="J3" s="9" t="s">
        <v>408</v>
      </c>
      <c r="K3" s="9" t="s">
        <v>409</v>
      </c>
      <c r="L3" s="9" t="s">
        <v>410</v>
      </c>
      <c r="M3" s="9" t="s">
        <v>411</v>
      </c>
      <c r="N3" s="9" t="s">
        <v>412</v>
      </c>
      <c r="O3" s="9" t="s">
        <v>413</v>
      </c>
      <c r="P3" s="9" t="s">
        <v>414</v>
      </c>
      <c r="Q3" s="9" t="s">
        <v>415</v>
      </c>
    </row>
    <row r="4" spans="1:17" ht="25.5" customHeight="1" x14ac:dyDescent="0.25">
      <c r="A4" s="5">
        <v>1984</v>
      </c>
      <c r="B4" s="10">
        <v>3629000</v>
      </c>
      <c r="C4" s="10">
        <v>0</v>
      </c>
      <c r="D4" s="10">
        <v>0</v>
      </c>
      <c r="E4" s="10">
        <v>0</v>
      </c>
      <c r="F4" s="10">
        <v>0</v>
      </c>
      <c r="G4" s="10">
        <v>1970000</v>
      </c>
      <c r="H4" s="10">
        <v>4262</v>
      </c>
      <c r="I4" s="10">
        <v>2.2000000000000002</v>
      </c>
      <c r="J4" s="10">
        <v>54.3</v>
      </c>
      <c r="K4" s="10">
        <v>1168000</v>
      </c>
      <c r="L4" s="10" t="s">
        <v>416</v>
      </c>
      <c r="M4" s="10">
        <v>3.7</v>
      </c>
      <c r="N4" s="10">
        <v>32.200000000000003</v>
      </c>
      <c r="O4" s="10">
        <v>86.5</v>
      </c>
      <c r="P4" s="10">
        <v>8612</v>
      </c>
      <c r="Q4" s="10">
        <v>2.37</v>
      </c>
    </row>
    <row r="5" spans="1:17" x14ac:dyDescent="0.25">
      <c r="A5" s="5">
        <v>1985</v>
      </c>
      <c r="B5" s="10">
        <v>5586000</v>
      </c>
      <c r="C5" s="10">
        <v>0</v>
      </c>
      <c r="D5" s="10">
        <v>0</v>
      </c>
      <c r="E5" s="10">
        <v>0</v>
      </c>
      <c r="F5" s="10">
        <v>0</v>
      </c>
      <c r="G5" s="10">
        <v>2409000</v>
      </c>
      <c r="H5" s="10">
        <v>5988</v>
      </c>
      <c r="I5" s="10">
        <v>2.5</v>
      </c>
      <c r="J5" s="10">
        <v>43.1</v>
      </c>
      <c r="K5" s="10">
        <v>1522000</v>
      </c>
      <c r="L5" s="10" t="s">
        <v>417</v>
      </c>
      <c r="M5" s="10">
        <v>3.6</v>
      </c>
      <c r="N5" s="10">
        <v>27.3</v>
      </c>
      <c r="O5" s="10">
        <v>70.400000000000006</v>
      </c>
      <c r="P5" s="10">
        <v>11509</v>
      </c>
      <c r="Q5" s="10">
        <v>2.06</v>
      </c>
    </row>
    <row r="6" spans="1:17" x14ac:dyDescent="0.25">
      <c r="A6" s="5">
        <v>1986</v>
      </c>
      <c r="B6" s="10">
        <v>6595000</v>
      </c>
      <c r="C6" s="10">
        <v>0</v>
      </c>
      <c r="D6" s="10">
        <v>0</v>
      </c>
      <c r="E6" s="10">
        <v>0</v>
      </c>
      <c r="F6" s="10">
        <v>0</v>
      </c>
      <c r="G6" s="10">
        <v>3285000</v>
      </c>
      <c r="H6" s="10">
        <v>7200</v>
      </c>
      <c r="I6" s="10">
        <v>2.2000000000000002</v>
      </c>
      <c r="J6" s="10">
        <v>49.8</v>
      </c>
      <c r="K6" s="10">
        <v>1750000</v>
      </c>
      <c r="L6" s="10" t="s">
        <v>418</v>
      </c>
      <c r="M6" s="10">
        <v>3.5</v>
      </c>
      <c r="N6" s="10">
        <v>26.5</v>
      </c>
      <c r="O6" s="10">
        <v>76.3</v>
      </c>
      <c r="P6" s="10">
        <v>13286</v>
      </c>
      <c r="Q6" s="10">
        <v>2.0099999999999998</v>
      </c>
    </row>
    <row r="7" spans="1:17" x14ac:dyDescent="0.25">
      <c r="A7" s="5">
        <v>1987</v>
      </c>
      <c r="B7" s="10">
        <v>12858000</v>
      </c>
      <c r="C7" s="10">
        <v>0</v>
      </c>
      <c r="D7" s="10">
        <v>0</v>
      </c>
      <c r="E7" s="10">
        <v>0</v>
      </c>
      <c r="F7" s="10">
        <v>0</v>
      </c>
      <c r="G7" s="10">
        <v>5167000</v>
      </c>
      <c r="H7" s="10">
        <v>11866</v>
      </c>
      <c r="I7" s="10">
        <v>2.2999999999999998</v>
      </c>
      <c r="J7" s="10">
        <v>40.200000000000003</v>
      </c>
      <c r="K7" s="10">
        <v>3267000</v>
      </c>
      <c r="L7" s="10" t="s">
        <v>419</v>
      </c>
      <c r="M7" s="10">
        <v>3.2</v>
      </c>
      <c r="N7" s="10">
        <v>25.4</v>
      </c>
      <c r="O7" s="10">
        <v>65.599999999999994</v>
      </c>
      <c r="P7" s="10">
        <v>22178</v>
      </c>
      <c r="Q7" s="10">
        <v>1.72</v>
      </c>
    </row>
    <row r="8" spans="1:17" x14ac:dyDescent="0.25">
      <c r="A8" s="5">
        <v>1988</v>
      </c>
      <c r="B8" s="10">
        <v>20921000</v>
      </c>
      <c r="C8" s="10">
        <v>0</v>
      </c>
      <c r="D8" s="10">
        <v>0</v>
      </c>
      <c r="E8" s="10">
        <v>0</v>
      </c>
      <c r="F8" s="10">
        <v>0</v>
      </c>
      <c r="G8" s="10">
        <v>7890000</v>
      </c>
      <c r="H8" s="10">
        <v>18240</v>
      </c>
      <c r="I8" s="10">
        <v>2.2999999999999998</v>
      </c>
      <c r="J8" s="10">
        <v>37.700000000000003</v>
      </c>
      <c r="K8" s="10">
        <v>5382000</v>
      </c>
      <c r="L8" s="10" t="s">
        <v>420</v>
      </c>
      <c r="M8" s="10">
        <v>2.8</v>
      </c>
      <c r="N8" s="10">
        <v>25.7</v>
      </c>
      <c r="O8" s="10">
        <v>63.4</v>
      </c>
      <c r="P8" s="10">
        <v>33131</v>
      </c>
      <c r="Q8" s="10">
        <v>1.58</v>
      </c>
    </row>
    <row r="9" spans="1:17" x14ac:dyDescent="0.25">
      <c r="A9" s="5">
        <v>1989</v>
      </c>
      <c r="B9" s="10">
        <v>23839000</v>
      </c>
      <c r="C9" s="10">
        <v>0</v>
      </c>
      <c r="D9" s="10">
        <v>0</v>
      </c>
      <c r="E9" s="10">
        <v>0</v>
      </c>
      <c r="F9" s="10">
        <v>0</v>
      </c>
      <c r="G9" s="10">
        <v>7683000</v>
      </c>
      <c r="H9" s="10">
        <v>17459</v>
      </c>
      <c r="I9" s="10">
        <v>2.2999999999999998</v>
      </c>
      <c r="J9" s="10">
        <v>32.200000000000003</v>
      </c>
      <c r="K9" s="10">
        <v>6123000</v>
      </c>
      <c r="L9" s="10" t="s">
        <v>421</v>
      </c>
      <c r="M9" s="10">
        <v>3.2</v>
      </c>
      <c r="N9" s="10">
        <v>25.7</v>
      </c>
      <c r="O9" s="10">
        <v>57.9</v>
      </c>
      <c r="P9" s="10">
        <v>37026</v>
      </c>
      <c r="Q9" s="10">
        <v>1.55</v>
      </c>
    </row>
    <row r="10" spans="1:17" x14ac:dyDescent="0.25">
      <c r="A10" s="5">
        <v>1990</v>
      </c>
      <c r="B10" s="10">
        <v>21408000</v>
      </c>
      <c r="C10" s="10">
        <v>0</v>
      </c>
      <c r="D10" s="10">
        <v>0</v>
      </c>
      <c r="E10" s="10">
        <v>0</v>
      </c>
      <c r="F10" s="10">
        <v>0</v>
      </c>
      <c r="G10" s="10">
        <v>8877000</v>
      </c>
      <c r="H10" s="10">
        <v>21026</v>
      </c>
      <c r="I10" s="10">
        <v>2.4</v>
      </c>
      <c r="J10" s="10">
        <v>41.5</v>
      </c>
      <c r="K10" s="10">
        <v>4315000</v>
      </c>
      <c r="L10" s="10" t="s">
        <v>422</v>
      </c>
      <c r="M10" s="10">
        <v>3.4</v>
      </c>
      <c r="N10" s="10">
        <v>20.100000000000001</v>
      </c>
      <c r="O10" s="10">
        <v>61.6</v>
      </c>
      <c r="P10" s="10">
        <v>35754</v>
      </c>
      <c r="Q10" s="10">
        <v>1.67</v>
      </c>
    </row>
    <row r="11" spans="1:17" x14ac:dyDescent="0.25">
      <c r="A11" s="5">
        <v>1991</v>
      </c>
      <c r="B11" s="10">
        <v>20227000</v>
      </c>
      <c r="C11" s="10">
        <v>0</v>
      </c>
      <c r="D11" s="10">
        <v>0</v>
      </c>
      <c r="E11" s="10">
        <v>0</v>
      </c>
      <c r="F11" s="10">
        <v>0</v>
      </c>
      <c r="G11" s="10">
        <v>8864000</v>
      </c>
      <c r="H11" s="10">
        <v>21373</v>
      </c>
      <c r="I11" s="10">
        <v>2.4</v>
      </c>
      <c r="J11" s="10">
        <v>43.8</v>
      </c>
      <c r="K11" s="10">
        <v>4675000</v>
      </c>
      <c r="L11" s="10" t="s">
        <v>423</v>
      </c>
      <c r="M11" s="10">
        <v>3.4</v>
      </c>
      <c r="N11" s="10">
        <v>23.1</v>
      </c>
      <c r="O11" s="10">
        <v>66.900000000000006</v>
      </c>
      <c r="P11" s="10">
        <v>37248</v>
      </c>
      <c r="Q11" s="10">
        <v>1.84</v>
      </c>
    </row>
    <row r="12" spans="1:17" x14ac:dyDescent="0.25">
      <c r="A12" s="5">
        <v>1992</v>
      </c>
      <c r="B12" s="10">
        <v>20527000</v>
      </c>
      <c r="C12" s="10">
        <v>0</v>
      </c>
      <c r="D12" s="10">
        <v>0</v>
      </c>
      <c r="E12" s="10">
        <v>0</v>
      </c>
      <c r="F12" s="10">
        <v>0</v>
      </c>
      <c r="G12" s="10">
        <v>11102000</v>
      </c>
      <c r="H12" s="10">
        <v>32738</v>
      </c>
      <c r="I12" s="10">
        <v>2.9</v>
      </c>
      <c r="J12" s="10">
        <v>54.1</v>
      </c>
      <c r="K12" s="10">
        <v>5096000</v>
      </c>
      <c r="L12" s="10" t="s">
        <v>424</v>
      </c>
      <c r="M12" s="10">
        <v>4.3</v>
      </c>
      <c r="N12" s="10">
        <v>24.8</v>
      </c>
      <c r="O12" s="10">
        <v>78.900000000000006</v>
      </c>
      <c r="P12" s="10">
        <v>54550</v>
      </c>
      <c r="Q12" s="10">
        <v>2.66</v>
      </c>
    </row>
    <row r="13" spans="1:17" x14ac:dyDescent="0.25">
      <c r="A13" s="5">
        <v>1993</v>
      </c>
      <c r="B13" s="10">
        <v>20541000</v>
      </c>
      <c r="C13" s="10">
        <v>47000</v>
      </c>
      <c r="D13" s="10">
        <v>78</v>
      </c>
      <c r="E13" s="10">
        <v>1.7</v>
      </c>
      <c r="F13" s="10">
        <v>0.2</v>
      </c>
      <c r="G13" s="10">
        <v>13446000</v>
      </c>
      <c r="H13" s="10">
        <v>41865</v>
      </c>
      <c r="I13" s="10">
        <v>3.1</v>
      </c>
      <c r="J13" s="10">
        <v>65.5</v>
      </c>
      <c r="K13" s="10">
        <v>5135000</v>
      </c>
      <c r="L13" s="10" t="s">
        <v>425</v>
      </c>
      <c r="M13" s="10">
        <v>4.3</v>
      </c>
      <c r="N13" s="10">
        <v>25</v>
      </c>
      <c r="O13" s="10">
        <v>90.7</v>
      </c>
      <c r="P13" s="10">
        <v>63859</v>
      </c>
      <c r="Q13" s="10">
        <v>3.1</v>
      </c>
    </row>
    <row r="14" spans="1:17" x14ac:dyDescent="0.25">
      <c r="A14" s="5">
        <v>1994</v>
      </c>
      <c r="B14" s="10">
        <v>21953000</v>
      </c>
      <c r="C14" s="10">
        <v>261000</v>
      </c>
      <c r="D14" s="10">
        <v>388</v>
      </c>
      <c r="E14" s="10">
        <v>1.5</v>
      </c>
      <c r="F14" s="10">
        <v>1.2</v>
      </c>
      <c r="G14" s="10">
        <v>14420000</v>
      </c>
      <c r="H14" s="10">
        <v>47775</v>
      </c>
      <c r="I14" s="10">
        <v>3.3</v>
      </c>
      <c r="J14" s="10">
        <v>65.7</v>
      </c>
      <c r="K14" s="10">
        <v>5408000</v>
      </c>
      <c r="L14" s="10" t="s">
        <v>426</v>
      </c>
      <c r="M14" s="10">
        <v>4.5</v>
      </c>
      <c r="N14" s="10">
        <v>24.6</v>
      </c>
      <c r="O14" s="10">
        <v>91.5</v>
      </c>
      <c r="P14" s="10">
        <v>72648</v>
      </c>
      <c r="Q14" s="10">
        <v>3.31</v>
      </c>
    </row>
    <row r="15" spans="1:17" x14ac:dyDescent="0.25">
      <c r="A15" s="5">
        <v>1995</v>
      </c>
      <c r="B15" s="10">
        <v>26786000</v>
      </c>
      <c r="C15" s="10">
        <v>206000</v>
      </c>
      <c r="D15" s="10">
        <v>269</v>
      </c>
      <c r="E15" s="10">
        <v>1.3</v>
      </c>
      <c r="F15" s="10">
        <v>0.8</v>
      </c>
      <c r="G15" s="10">
        <v>17132000</v>
      </c>
      <c r="H15" s="10">
        <v>57998</v>
      </c>
      <c r="I15" s="10">
        <v>3.4</v>
      </c>
      <c r="J15" s="10">
        <v>64</v>
      </c>
      <c r="K15" s="10">
        <v>6195000</v>
      </c>
      <c r="L15" s="10" t="s">
        <v>427</v>
      </c>
      <c r="M15" s="10">
        <v>4.4000000000000004</v>
      </c>
      <c r="N15" s="10">
        <v>23.1</v>
      </c>
      <c r="O15" s="10">
        <v>87.9</v>
      </c>
      <c r="P15" s="10">
        <v>85530</v>
      </c>
      <c r="Q15" s="10">
        <v>3.19</v>
      </c>
    </row>
    <row r="16" spans="1:17" x14ac:dyDescent="0.25">
      <c r="A16" s="5">
        <v>1996</v>
      </c>
      <c r="B16" s="10">
        <v>32906000</v>
      </c>
      <c r="C16" s="10">
        <v>315000</v>
      </c>
      <c r="D16" s="10">
        <v>638</v>
      </c>
      <c r="E16" s="10">
        <v>2</v>
      </c>
      <c r="F16" s="10">
        <v>1</v>
      </c>
      <c r="G16" s="10">
        <v>20245000</v>
      </c>
      <c r="H16" s="10">
        <v>71349</v>
      </c>
      <c r="I16" s="10">
        <v>3.5</v>
      </c>
      <c r="J16" s="10">
        <v>61.5</v>
      </c>
      <c r="K16" s="10">
        <v>5148000</v>
      </c>
      <c r="L16" s="10" t="s">
        <v>428</v>
      </c>
      <c r="M16" s="10">
        <v>4.3</v>
      </c>
      <c r="N16" s="10">
        <v>15.6</v>
      </c>
      <c r="O16" s="10">
        <v>78.099999999999994</v>
      </c>
      <c r="P16" s="10">
        <v>93940</v>
      </c>
      <c r="Q16" s="10">
        <v>2.85</v>
      </c>
    </row>
    <row r="17" spans="1:17" x14ac:dyDescent="0.25">
      <c r="A17" s="5">
        <v>1997</v>
      </c>
      <c r="B17" s="10">
        <v>42766000</v>
      </c>
      <c r="C17" s="10">
        <v>282000</v>
      </c>
      <c r="D17" s="10">
        <v>585</v>
      </c>
      <c r="E17" s="10">
        <v>2.1</v>
      </c>
      <c r="F17" s="10">
        <v>0.7</v>
      </c>
      <c r="G17" s="10">
        <v>29014000</v>
      </c>
      <c r="H17" s="10">
        <v>86783</v>
      </c>
      <c r="I17" s="10">
        <v>3</v>
      </c>
      <c r="J17" s="10">
        <v>67.8</v>
      </c>
      <c r="K17" s="10">
        <v>9027000</v>
      </c>
      <c r="L17" s="10" t="s">
        <v>429</v>
      </c>
      <c r="M17" s="10">
        <v>4.4000000000000004</v>
      </c>
      <c r="N17" s="10">
        <v>21.1</v>
      </c>
      <c r="O17" s="10">
        <v>89.6</v>
      </c>
      <c r="P17" s="10">
        <v>127466</v>
      </c>
      <c r="Q17" s="10">
        <v>2.98</v>
      </c>
    </row>
    <row r="18" spans="1:17" x14ac:dyDescent="0.25">
      <c r="A18" s="5">
        <v>1998</v>
      </c>
      <c r="B18" s="10">
        <v>45870000</v>
      </c>
      <c r="C18" s="10">
        <v>696000</v>
      </c>
      <c r="D18" s="10">
        <v>2048</v>
      </c>
      <c r="E18" s="10">
        <v>2.9</v>
      </c>
      <c r="F18" s="10">
        <v>1.5</v>
      </c>
      <c r="G18" s="10">
        <v>22556000</v>
      </c>
      <c r="H18" s="10">
        <v>83823</v>
      </c>
      <c r="I18" s="10">
        <v>3.7</v>
      </c>
      <c r="J18" s="10">
        <v>49.2</v>
      </c>
      <c r="K18" s="10">
        <v>8450000</v>
      </c>
      <c r="L18" s="10" t="s">
        <v>430</v>
      </c>
      <c r="M18" s="10">
        <v>4.3</v>
      </c>
      <c r="N18" s="10">
        <v>18.399999999999999</v>
      </c>
      <c r="O18" s="10">
        <v>69.099999999999994</v>
      </c>
      <c r="P18" s="10">
        <v>122194</v>
      </c>
      <c r="Q18" s="10">
        <v>2.66</v>
      </c>
    </row>
    <row r="19" spans="1:17" x14ac:dyDescent="0.25">
      <c r="A19" s="5">
        <v>1999</v>
      </c>
      <c r="B19" s="10">
        <v>41106000</v>
      </c>
      <c r="C19" s="10">
        <v>1000000</v>
      </c>
      <c r="D19" s="10">
        <v>2763</v>
      </c>
      <c r="E19" s="10">
        <v>2.8</v>
      </c>
      <c r="F19" s="10">
        <v>2.4</v>
      </c>
      <c r="G19" s="10">
        <v>23077000</v>
      </c>
      <c r="H19" s="10">
        <v>89963</v>
      </c>
      <c r="I19" s="10">
        <v>3.9</v>
      </c>
      <c r="J19" s="10">
        <v>56.1</v>
      </c>
      <c r="K19" s="10">
        <v>9096000</v>
      </c>
      <c r="L19" s="10" t="s">
        <v>431</v>
      </c>
      <c r="M19" s="10">
        <v>4.5</v>
      </c>
      <c r="N19" s="10">
        <v>22.1</v>
      </c>
      <c r="O19" s="10">
        <v>80.599999999999994</v>
      </c>
      <c r="P19" s="10">
        <v>133480</v>
      </c>
      <c r="Q19" s="10">
        <v>3.25</v>
      </c>
    </row>
    <row r="20" spans="1:17" x14ac:dyDescent="0.25">
      <c r="A20" s="5">
        <v>2000</v>
      </c>
      <c r="B20" s="10">
        <v>45185000</v>
      </c>
      <c r="C20" s="10">
        <v>765000</v>
      </c>
      <c r="D20" s="10">
        <v>2673</v>
      </c>
      <c r="E20" s="10">
        <v>3.5</v>
      </c>
      <c r="F20" s="10">
        <v>1.7</v>
      </c>
      <c r="G20" s="10">
        <v>22726000</v>
      </c>
      <c r="H20" s="10">
        <v>96539</v>
      </c>
      <c r="I20" s="10">
        <v>4.2</v>
      </c>
      <c r="J20" s="10">
        <v>50.3</v>
      </c>
      <c r="K20" s="10">
        <v>11354000</v>
      </c>
      <c r="L20" s="10" t="s">
        <v>432</v>
      </c>
      <c r="M20" s="10">
        <v>4.7</v>
      </c>
      <c r="N20" s="10">
        <v>25.1</v>
      </c>
      <c r="O20" s="10">
        <v>77.099999999999994</v>
      </c>
      <c r="P20" s="10">
        <v>152747</v>
      </c>
      <c r="Q20" s="10">
        <v>3.38</v>
      </c>
    </row>
    <row r="21" spans="1:17" x14ac:dyDescent="0.25">
      <c r="A21" s="5">
        <v>2001</v>
      </c>
      <c r="B21" s="10">
        <v>48643000</v>
      </c>
      <c r="C21" s="10">
        <v>557000</v>
      </c>
      <c r="D21" s="10">
        <v>1227</v>
      </c>
      <c r="E21" s="10">
        <v>2.2000000000000002</v>
      </c>
      <c r="F21" s="10">
        <v>1.1000000000000001</v>
      </c>
      <c r="G21" s="10">
        <v>23528000</v>
      </c>
      <c r="H21" s="10">
        <v>90230</v>
      </c>
      <c r="I21" s="10">
        <v>3.8</v>
      </c>
      <c r="J21" s="10">
        <v>48.4</v>
      </c>
      <c r="K21" s="10">
        <v>15619000</v>
      </c>
      <c r="L21" s="10" t="s">
        <v>433</v>
      </c>
      <c r="M21" s="10">
        <v>4.7</v>
      </c>
      <c r="N21" s="10">
        <v>32.1</v>
      </c>
      <c r="O21" s="10">
        <v>81.599999999999994</v>
      </c>
      <c r="P21" s="10">
        <v>164712</v>
      </c>
      <c r="Q21" s="10">
        <v>3.39</v>
      </c>
    </row>
    <row r="22" spans="1:17" x14ac:dyDescent="0.25">
      <c r="A22" s="5">
        <v>2002</v>
      </c>
      <c r="B22" s="10">
        <v>50086000</v>
      </c>
      <c r="C22" s="10">
        <v>272000</v>
      </c>
      <c r="D22" s="10">
        <v>824</v>
      </c>
      <c r="E22" s="10">
        <v>3</v>
      </c>
      <c r="F22" s="10">
        <v>0.5</v>
      </c>
      <c r="G22" s="10">
        <v>22602000</v>
      </c>
      <c r="H22" s="10">
        <v>96205</v>
      </c>
      <c r="I22" s="10">
        <v>4.3</v>
      </c>
      <c r="J22" s="10">
        <v>45.1</v>
      </c>
      <c r="K22" s="10">
        <v>15555000</v>
      </c>
      <c r="L22" s="10" t="s">
        <v>434</v>
      </c>
      <c r="M22" s="10">
        <v>4.5999999999999996</v>
      </c>
      <c r="N22" s="10">
        <v>31.1</v>
      </c>
      <c r="O22" s="10">
        <v>76.7</v>
      </c>
      <c r="P22" s="10">
        <v>169017</v>
      </c>
      <c r="Q22" s="10">
        <v>3.37</v>
      </c>
    </row>
    <row r="23" spans="1:17" x14ac:dyDescent="0.25">
      <c r="A23" s="5">
        <v>2003</v>
      </c>
      <c r="B23" s="10">
        <v>43083000</v>
      </c>
      <c r="C23" s="10">
        <v>82000</v>
      </c>
      <c r="D23" s="10">
        <v>276</v>
      </c>
      <c r="E23" s="10">
        <v>3.4</v>
      </c>
      <c r="F23" s="10">
        <v>0.2</v>
      </c>
      <c r="G23" s="10">
        <v>19596000</v>
      </c>
      <c r="H23" s="10">
        <v>85792</v>
      </c>
      <c r="I23" s="10">
        <v>4.4000000000000004</v>
      </c>
      <c r="J23" s="10">
        <v>45.5</v>
      </c>
      <c r="K23" s="10">
        <v>13920000</v>
      </c>
      <c r="L23" s="10" t="s">
        <v>435</v>
      </c>
      <c r="M23" s="10">
        <v>4.4000000000000004</v>
      </c>
      <c r="N23" s="10">
        <v>32.299999999999997</v>
      </c>
      <c r="O23" s="10">
        <v>78</v>
      </c>
      <c r="P23" s="10">
        <v>147918</v>
      </c>
      <c r="Q23" s="10">
        <v>3.43</v>
      </c>
    </row>
    <row r="24" spans="1:17" x14ac:dyDescent="0.25">
      <c r="A24" s="5">
        <v>2004</v>
      </c>
      <c r="B24" s="10">
        <v>39041000</v>
      </c>
      <c r="C24" s="10">
        <v>168000</v>
      </c>
      <c r="D24" s="10">
        <v>319</v>
      </c>
      <c r="E24" s="10">
        <v>1.9</v>
      </c>
      <c r="F24" s="10">
        <v>0.4</v>
      </c>
      <c r="G24" s="10">
        <v>15075000</v>
      </c>
      <c r="H24" s="10">
        <v>67738</v>
      </c>
      <c r="I24" s="10">
        <v>4.5</v>
      </c>
      <c r="J24" s="10">
        <v>38.6</v>
      </c>
      <c r="K24" s="10">
        <v>14237000</v>
      </c>
      <c r="L24" s="10" t="s">
        <v>436</v>
      </c>
      <c r="M24" s="10">
        <v>4.7</v>
      </c>
      <c r="N24" s="10">
        <v>36.5</v>
      </c>
      <c r="O24" s="10">
        <v>75.5</v>
      </c>
      <c r="P24" s="10">
        <v>135594</v>
      </c>
      <c r="Q24" s="10">
        <v>3.47</v>
      </c>
    </row>
    <row r="25" spans="1:17" x14ac:dyDescent="0.25">
      <c r="A25" s="5">
        <v>2005</v>
      </c>
      <c r="B25" s="10">
        <v>37168000</v>
      </c>
      <c r="C25" s="10">
        <v>0</v>
      </c>
      <c r="D25" s="10">
        <v>0</v>
      </c>
      <c r="E25" s="10">
        <v>0</v>
      </c>
      <c r="F25" s="10">
        <v>0</v>
      </c>
      <c r="G25" s="10">
        <v>14036000</v>
      </c>
      <c r="H25" s="10">
        <v>64099</v>
      </c>
      <c r="I25" s="10">
        <v>4.5999999999999996</v>
      </c>
      <c r="J25" s="10">
        <v>37.799999999999997</v>
      </c>
      <c r="K25" s="10">
        <v>14999000</v>
      </c>
      <c r="L25" s="10" t="s">
        <v>437</v>
      </c>
      <c r="M25" s="10">
        <v>4.5999999999999996</v>
      </c>
      <c r="N25" s="10">
        <v>40.299999999999997</v>
      </c>
      <c r="O25" s="10">
        <v>78.099999999999994</v>
      </c>
      <c r="P25" s="10">
        <v>133099</v>
      </c>
      <c r="Q25" s="10">
        <v>3.58</v>
      </c>
    </row>
    <row r="26" spans="1:17" x14ac:dyDescent="0.25">
      <c r="A26" s="5">
        <v>2006</v>
      </c>
      <c r="B26" s="10">
        <v>41091000</v>
      </c>
      <c r="C26" s="10">
        <v>115000</v>
      </c>
      <c r="D26" s="10">
        <v>211</v>
      </c>
      <c r="E26" s="10">
        <v>1.8</v>
      </c>
      <c r="F26" s="10">
        <v>0.3</v>
      </c>
      <c r="G26" s="10">
        <v>13787000</v>
      </c>
      <c r="H26" s="10">
        <v>60890</v>
      </c>
      <c r="I26" s="10">
        <v>4.4000000000000004</v>
      </c>
      <c r="J26" s="10">
        <v>33.6</v>
      </c>
      <c r="K26" s="10">
        <v>15881000</v>
      </c>
      <c r="L26" s="10" t="s">
        <v>438</v>
      </c>
      <c r="M26" s="10">
        <v>4.5999999999999996</v>
      </c>
      <c r="N26" s="10">
        <v>38.6</v>
      </c>
      <c r="O26" s="10">
        <v>72.5</v>
      </c>
      <c r="P26" s="10">
        <v>134732</v>
      </c>
      <c r="Q26" s="10">
        <v>3.28</v>
      </c>
    </row>
    <row r="27" spans="1:17" x14ac:dyDescent="0.25">
      <c r="A27" s="5">
        <v>2007</v>
      </c>
      <c r="B27" s="10">
        <v>37853000</v>
      </c>
      <c r="C27" s="10">
        <v>23000</v>
      </c>
      <c r="D27" s="10">
        <v>40</v>
      </c>
      <c r="E27" s="10">
        <v>1.7</v>
      </c>
      <c r="F27" s="10">
        <v>0.06</v>
      </c>
      <c r="G27" s="10">
        <v>13011000</v>
      </c>
      <c r="H27" s="10">
        <v>54759</v>
      </c>
      <c r="I27" s="10">
        <v>4.2</v>
      </c>
      <c r="J27" s="10">
        <v>34.4</v>
      </c>
      <c r="K27" s="10">
        <v>14133000</v>
      </c>
      <c r="L27" s="10" t="s">
        <v>439</v>
      </c>
      <c r="M27" s="10">
        <v>4.7</v>
      </c>
      <c r="N27" s="10">
        <v>37.299999999999997</v>
      </c>
      <c r="O27" s="10">
        <v>71.8</v>
      </c>
      <c r="P27" s="10">
        <v>121247</v>
      </c>
      <c r="Q27" s="10">
        <v>3.2</v>
      </c>
    </row>
    <row r="28" spans="1:17" x14ac:dyDescent="0.25">
      <c r="A28" s="5">
        <v>2008</v>
      </c>
      <c r="B28" s="10">
        <v>36662000</v>
      </c>
      <c r="C28" s="10">
        <v>116000</v>
      </c>
      <c r="D28" s="10">
        <v>216</v>
      </c>
      <c r="E28" s="10">
        <v>1.9</v>
      </c>
      <c r="F28" s="10">
        <v>0.3</v>
      </c>
      <c r="G28" s="10">
        <v>16338000</v>
      </c>
      <c r="H28" s="10">
        <v>77621</v>
      </c>
      <c r="I28" s="10">
        <v>4.7</v>
      </c>
      <c r="J28" s="10">
        <v>44.6</v>
      </c>
      <c r="K28" s="10">
        <v>13666000</v>
      </c>
      <c r="L28" s="10" t="s">
        <v>440</v>
      </c>
      <c r="M28" s="10">
        <v>5</v>
      </c>
      <c r="N28" s="10">
        <v>37.299999999999997</v>
      </c>
      <c r="O28" s="10">
        <v>82.2</v>
      </c>
      <c r="P28" s="10">
        <v>145907</v>
      </c>
      <c r="Q28" s="10">
        <v>3.98</v>
      </c>
    </row>
    <row r="29" spans="1:17" x14ac:dyDescent="0.25">
      <c r="A29" s="5">
        <v>2009</v>
      </c>
      <c r="B29" s="10">
        <v>38548000</v>
      </c>
      <c r="C29" s="10">
        <v>81000</v>
      </c>
      <c r="D29" s="10">
        <v>178</v>
      </c>
      <c r="E29" s="10">
        <v>2.2000000000000002</v>
      </c>
      <c r="F29" s="10">
        <v>0.2</v>
      </c>
      <c r="G29" s="10">
        <v>18266000</v>
      </c>
      <c r="H29" s="10">
        <v>85826</v>
      </c>
      <c r="I29" s="10">
        <v>4.7</v>
      </c>
      <c r="J29" s="10">
        <v>47.4</v>
      </c>
      <c r="K29" s="10">
        <v>13772000</v>
      </c>
      <c r="L29" s="10" t="s">
        <v>441</v>
      </c>
      <c r="M29" s="10">
        <v>4.8</v>
      </c>
      <c r="N29" s="10">
        <v>35.700000000000003</v>
      </c>
      <c r="O29" s="10">
        <v>83.3</v>
      </c>
      <c r="P29" s="10">
        <v>152610</v>
      </c>
      <c r="Q29" s="10">
        <v>3.96</v>
      </c>
    </row>
    <row r="30" spans="1:17" x14ac:dyDescent="0.25">
      <c r="A30" s="5">
        <v>2010</v>
      </c>
      <c r="B30" s="10">
        <v>38490000</v>
      </c>
      <c r="C30" s="10">
        <v>128000</v>
      </c>
      <c r="D30" s="10">
        <v>268</v>
      </c>
      <c r="E30" s="10">
        <v>2.1</v>
      </c>
      <c r="F30" s="10">
        <v>0.3</v>
      </c>
      <c r="G30" s="10">
        <v>18694000</v>
      </c>
      <c r="H30" s="10">
        <v>91105</v>
      </c>
      <c r="I30" s="10">
        <v>4.9000000000000004</v>
      </c>
      <c r="J30" s="10">
        <v>48.6</v>
      </c>
      <c r="K30" s="10">
        <v>13053000</v>
      </c>
      <c r="L30" s="10" t="s">
        <v>442</v>
      </c>
      <c r="M30" s="10">
        <v>4.9000000000000004</v>
      </c>
      <c r="N30" s="10">
        <v>33.9</v>
      </c>
      <c r="O30" s="10">
        <v>82.8</v>
      </c>
      <c r="P30" s="10">
        <v>155551</v>
      </c>
      <c r="Q30" s="10">
        <v>4.04</v>
      </c>
    </row>
    <row r="31" spans="1:17" x14ac:dyDescent="0.25">
      <c r="A31" s="5">
        <v>2011</v>
      </c>
      <c r="B31" s="10">
        <v>42733000</v>
      </c>
      <c r="C31" s="10">
        <v>109000</v>
      </c>
      <c r="D31" s="10">
        <v>307</v>
      </c>
      <c r="E31" s="10">
        <v>2.8</v>
      </c>
      <c r="F31" s="10">
        <v>0.3</v>
      </c>
      <c r="G31" s="10">
        <v>21502000</v>
      </c>
      <c r="H31" s="10">
        <v>97744</v>
      </c>
      <c r="I31" s="10">
        <v>4.5</v>
      </c>
      <c r="J31" s="10">
        <v>50.3</v>
      </c>
      <c r="K31" s="10">
        <v>11283000</v>
      </c>
      <c r="L31" s="10" t="s">
        <v>443</v>
      </c>
      <c r="M31" s="10">
        <v>5.0999999999999996</v>
      </c>
      <c r="N31" s="10">
        <v>26.4</v>
      </c>
      <c r="O31" s="10">
        <v>77</v>
      </c>
      <c r="P31" s="10">
        <v>155124</v>
      </c>
      <c r="Q31" s="10">
        <v>3.63</v>
      </c>
    </row>
    <row r="32" spans="1:17" x14ac:dyDescent="0.25">
      <c r="A32" s="5">
        <v>2012</v>
      </c>
      <c r="B32" s="10">
        <v>41094000</v>
      </c>
      <c r="C32" s="10">
        <v>127000</v>
      </c>
      <c r="D32" s="10">
        <v>301</v>
      </c>
      <c r="E32" s="10">
        <v>2.4</v>
      </c>
      <c r="F32" s="10">
        <v>0.3</v>
      </c>
      <c r="G32" s="10">
        <v>21264000</v>
      </c>
      <c r="H32" s="10">
        <v>106161</v>
      </c>
      <c r="I32" s="10">
        <v>5</v>
      </c>
      <c r="J32" s="10">
        <v>51.7</v>
      </c>
      <c r="K32" s="10">
        <v>13712000</v>
      </c>
      <c r="L32" s="10" t="s">
        <v>444</v>
      </c>
      <c r="M32" s="10">
        <v>5.6</v>
      </c>
      <c r="N32" s="10">
        <v>33.4</v>
      </c>
      <c r="O32" s="10">
        <v>85.4</v>
      </c>
      <c r="P32" s="10">
        <v>182767</v>
      </c>
      <c r="Q32" s="10">
        <v>4.45</v>
      </c>
    </row>
    <row r="33" spans="1:17" x14ac:dyDescent="0.25">
      <c r="A33" s="5">
        <v>2013</v>
      </c>
      <c r="B33" s="10">
        <v>40936000</v>
      </c>
      <c r="C33" s="10">
        <v>0</v>
      </c>
      <c r="D33" s="10">
        <v>0</v>
      </c>
      <c r="E33" s="10">
        <v>0</v>
      </c>
      <c r="F33" s="10">
        <v>0</v>
      </c>
      <c r="G33" s="10">
        <v>20316000</v>
      </c>
      <c r="H33" s="10">
        <v>101997</v>
      </c>
      <c r="I33" s="10">
        <v>5</v>
      </c>
      <c r="J33" s="10">
        <v>49.6</v>
      </c>
      <c r="K33" s="10">
        <v>10910000</v>
      </c>
      <c r="L33" s="10" t="s">
        <v>445</v>
      </c>
      <c r="M33" s="10">
        <v>5.2</v>
      </c>
      <c r="N33" s="10">
        <v>26.7</v>
      </c>
      <c r="O33" s="10">
        <v>76.3</v>
      </c>
      <c r="P33" s="10">
        <v>158981</v>
      </c>
      <c r="Q33" s="10">
        <v>3.88</v>
      </c>
    </row>
    <row r="34" spans="1:17" x14ac:dyDescent="0.25">
      <c r="A34" s="5">
        <v>2014</v>
      </c>
      <c r="B34" s="10">
        <v>48112000</v>
      </c>
      <c r="C34" s="10">
        <v>286000</v>
      </c>
      <c r="D34" s="10">
        <v>720</v>
      </c>
      <c r="E34" s="10">
        <v>2.5</v>
      </c>
      <c r="F34" s="10">
        <v>0.6</v>
      </c>
      <c r="G34" s="10">
        <v>24038000</v>
      </c>
      <c r="H34" s="10">
        <v>114112</v>
      </c>
      <c r="I34" s="10">
        <v>4.7</v>
      </c>
      <c r="J34" s="10">
        <v>50</v>
      </c>
      <c r="K34" s="10">
        <v>10940000</v>
      </c>
      <c r="L34" s="10" t="s">
        <v>446</v>
      </c>
      <c r="M34" s="10">
        <v>4.7</v>
      </c>
      <c r="N34" s="10">
        <v>22.7</v>
      </c>
      <c r="O34" s="10">
        <v>73.3</v>
      </c>
      <c r="P34" s="10">
        <v>166153</v>
      </c>
      <c r="Q34" s="10">
        <v>3.45</v>
      </c>
    </row>
    <row r="35" spans="1:17" x14ac:dyDescent="0.25">
      <c r="A35" s="5">
        <v>2015</v>
      </c>
      <c r="B35" s="10">
        <v>45465000</v>
      </c>
      <c r="C35" s="10">
        <v>223000</v>
      </c>
      <c r="D35" s="10">
        <v>626</v>
      </c>
      <c r="E35" s="10">
        <v>2.8</v>
      </c>
      <c r="F35" s="10">
        <v>0.5</v>
      </c>
      <c r="G35" s="10">
        <v>24633000</v>
      </c>
      <c r="H35" s="10">
        <v>111163</v>
      </c>
      <c r="I35" s="10">
        <v>4.5</v>
      </c>
      <c r="J35" s="10">
        <v>54.2</v>
      </c>
      <c r="K35" s="10">
        <v>11094000</v>
      </c>
      <c r="L35" s="10" t="s">
        <v>447</v>
      </c>
      <c r="M35" s="10">
        <v>5.7</v>
      </c>
      <c r="N35" s="10">
        <v>24.4</v>
      </c>
      <c r="O35" s="10">
        <v>79.099999999999994</v>
      </c>
      <c r="P35" s="10">
        <v>175051</v>
      </c>
      <c r="Q35" s="10">
        <v>3.85</v>
      </c>
    </row>
    <row r="36" spans="1:17" x14ac:dyDescent="0.25">
      <c r="A36" s="5">
        <v>2016</v>
      </c>
      <c r="B36" s="10">
        <v>42957000</v>
      </c>
      <c r="C36" s="10">
        <v>114000</v>
      </c>
      <c r="D36" s="10">
        <v>333</v>
      </c>
      <c r="E36" s="10">
        <v>2.9</v>
      </c>
      <c r="F36" s="10">
        <v>0.3</v>
      </c>
      <c r="G36" s="10">
        <v>25596000</v>
      </c>
      <c r="H36" s="10">
        <v>126445</v>
      </c>
      <c r="I36" s="10">
        <v>4.9000000000000004</v>
      </c>
      <c r="J36" s="10">
        <v>59.6</v>
      </c>
      <c r="K36" s="10">
        <v>7165000</v>
      </c>
      <c r="L36" s="10" t="s">
        <v>448</v>
      </c>
      <c r="M36" s="10">
        <v>6.3</v>
      </c>
      <c r="N36" s="10">
        <v>16.7</v>
      </c>
      <c r="O36" s="10">
        <v>76.599999999999994</v>
      </c>
      <c r="P36" s="10">
        <v>172002</v>
      </c>
      <c r="Q36" s="10">
        <v>4</v>
      </c>
    </row>
    <row r="37" spans="1:17" x14ac:dyDescent="0.25">
      <c r="A37" s="5">
        <v>2017</v>
      </c>
      <c r="B37" s="10">
        <v>46116000</v>
      </c>
      <c r="C37" s="10">
        <v>0</v>
      </c>
      <c r="D37" s="10">
        <v>0</v>
      </c>
      <c r="E37" s="10">
        <v>0</v>
      </c>
      <c r="F37" s="10">
        <v>0</v>
      </c>
      <c r="G37" s="10">
        <v>21825000</v>
      </c>
      <c r="H37" s="10">
        <v>110554</v>
      </c>
      <c r="I37" s="10">
        <v>5.0999999999999996</v>
      </c>
      <c r="J37" s="10">
        <v>47.3</v>
      </c>
      <c r="K37" s="10">
        <v>12212000</v>
      </c>
      <c r="L37" s="10" t="s">
        <v>449</v>
      </c>
      <c r="M37" s="10">
        <v>5.8</v>
      </c>
      <c r="N37" s="10">
        <v>26.5</v>
      </c>
      <c r="O37" s="10">
        <v>73.8</v>
      </c>
      <c r="P37" s="10">
        <v>181414</v>
      </c>
      <c r="Q37" s="10">
        <v>3.93</v>
      </c>
    </row>
    <row r="38" spans="1:17" x14ac:dyDescent="0.25">
      <c r="A38" s="5">
        <v>2018</v>
      </c>
      <c r="B38" s="10">
        <v>45513000</v>
      </c>
      <c r="C38" s="10">
        <v>84000</v>
      </c>
      <c r="D38" s="10">
        <v>247</v>
      </c>
      <c r="E38" s="10">
        <v>2.9</v>
      </c>
      <c r="F38" s="10">
        <v>0.2</v>
      </c>
      <c r="G38" s="10">
        <v>26324000</v>
      </c>
      <c r="H38" s="10">
        <v>132090</v>
      </c>
      <c r="I38" s="10">
        <v>5</v>
      </c>
      <c r="J38" s="10">
        <v>57.8</v>
      </c>
      <c r="K38" s="10">
        <v>8883000</v>
      </c>
      <c r="L38" s="10" t="s">
        <v>450</v>
      </c>
      <c r="M38" s="10">
        <v>5.5</v>
      </c>
      <c r="N38" s="10">
        <v>19.5</v>
      </c>
      <c r="O38" s="10">
        <v>77.5</v>
      </c>
      <c r="P38" s="10">
        <v>181483</v>
      </c>
      <c r="Q38" s="10">
        <v>3.99</v>
      </c>
    </row>
    <row r="39" spans="1:17" x14ac:dyDescent="0.25">
      <c r="A39" s="5">
        <v>2019</v>
      </c>
      <c r="B39" s="10">
        <v>52990000</v>
      </c>
      <c r="C39" s="10">
        <v>319000</v>
      </c>
      <c r="D39" s="10">
        <v>931</v>
      </c>
      <c r="E39" s="10">
        <v>2.9</v>
      </c>
      <c r="F39" s="10">
        <v>0.6</v>
      </c>
      <c r="G39" s="10">
        <v>28529000</v>
      </c>
      <c r="H39" s="10">
        <v>141775</v>
      </c>
      <c r="I39" s="10">
        <v>5</v>
      </c>
      <c r="J39" s="10">
        <v>53.8</v>
      </c>
      <c r="K39" s="10">
        <v>10602000</v>
      </c>
      <c r="L39" s="10" t="s">
        <v>451</v>
      </c>
      <c r="M39" s="10">
        <v>5.7</v>
      </c>
      <c r="N39" s="10">
        <v>20</v>
      </c>
      <c r="O39" s="10">
        <v>74.400000000000006</v>
      </c>
      <c r="P39" s="10">
        <v>203370</v>
      </c>
      <c r="Q39" s="10">
        <v>3.84</v>
      </c>
    </row>
    <row r="40" spans="1:17" x14ac:dyDescent="0.25">
      <c r="A40" s="5">
        <v>2020</v>
      </c>
      <c r="B40" s="10">
        <v>52492000</v>
      </c>
      <c r="C40" s="10">
        <v>323000</v>
      </c>
      <c r="D40" s="10">
        <v>1208</v>
      </c>
      <c r="E40" s="10">
        <v>3.7</v>
      </c>
      <c r="F40" s="10">
        <v>0.6</v>
      </c>
      <c r="G40" s="10">
        <v>29697000</v>
      </c>
      <c r="H40" s="10">
        <v>144695</v>
      </c>
      <c r="I40" s="10">
        <v>4.9000000000000004</v>
      </c>
      <c r="J40" s="10">
        <v>56.6</v>
      </c>
      <c r="K40" s="10">
        <v>9796000</v>
      </c>
      <c r="L40" s="10" t="s">
        <v>452</v>
      </c>
      <c r="M40" s="10">
        <v>5.2</v>
      </c>
      <c r="N40" s="10">
        <v>18.7</v>
      </c>
      <c r="O40" s="10">
        <v>75.900000000000006</v>
      </c>
      <c r="P40" s="10">
        <v>197061</v>
      </c>
      <c r="Q40" s="10">
        <v>3.75</v>
      </c>
    </row>
    <row r="41" spans="1:17" x14ac:dyDescent="0.25">
      <c r="A41" s="5">
        <v>2021</v>
      </c>
      <c r="B41" s="10">
        <v>51131000</v>
      </c>
      <c r="C41" s="10">
        <v>16000</v>
      </c>
      <c r="D41" s="10">
        <v>34</v>
      </c>
      <c r="E41" s="10">
        <v>2.1</v>
      </c>
      <c r="F41" s="10">
        <v>0.03</v>
      </c>
      <c r="G41" s="10">
        <v>25777000</v>
      </c>
      <c r="H41" s="10">
        <v>117901</v>
      </c>
      <c r="I41" s="10">
        <v>4.5999999999999996</v>
      </c>
      <c r="J41" s="10">
        <v>50.4</v>
      </c>
      <c r="K41" s="10">
        <v>9382000</v>
      </c>
      <c r="L41" s="10" t="s">
        <v>453</v>
      </c>
      <c r="M41" s="10">
        <v>5.9</v>
      </c>
      <c r="N41" s="10">
        <v>18.3</v>
      </c>
      <c r="O41" s="10">
        <v>68.7</v>
      </c>
      <c r="P41" s="10">
        <v>172867</v>
      </c>
      <c r="Q41" s="10">
        <v>3.38</v>
      </c>
    </row>
    <row r="42" spans="1:17" x14ac:dyDescent="0.25">
      <c r="A42" s="5">
        <v>2022</v>
      </c>
      <c r="B42" s="10">
        <v>55261000</v>
      </c>
      <c r="C42" s="10">
        <v>79000</v>
      </c>
      <c r="D42" s="10">
        <v>135</v>
      </c>
      <c r="E42" s="10">
        <v>1.7</v>
      </c>
      <c r="F42" s="10">
        <v>0.1</v>
      </c>
      <c r="G42" s="10">
        <v>20734000</v>
      </c>
      <c r="H42" s="10">
        <v>95927</v>
      </c>
      <c r="I42" s="10">
        <v>4.5999999999999996</v>
      </c>
      <c r="J42" s="10">
        <v>37.5</v>
      </c>
      <c r="K42" s="10">
        <v>13356000</v>
      </c>
      <c r="L42" s="10" t="s">
        <v>454</v>
      </c>
      <c r="M42" s="10">
        <v>5.9</v>
      </c>
      <c r="N42" s="10">
        <v>24.2</v>
      </c>
      <c r="O42" s="10">
        <v>61.8</v>
      </c>
      <c r="P42" s="10">
        <v>174749</v>
      </c>
      <c r="Q42" s="10">
        <v>3.16</v>
      </c>
    </row>
    <row r="43" spans="1:17" x14ac:dyDescent="0.25">
      <c r="A43" s="5">
        <v>2023</v>
      </c>
      <c r="B43" s="10">
        <v>48845000</v>
      </c>
      <c r="C43" s="10">
        <v>30000</v>
      </c>
      <c r="D43" s="10">
        <v>90</v>
      </c>
      <c r="E43" s="10">
        <v>3</v>
      </c>
      <c r="F43" s="10">
        <v>0.06</v>
      </c>
      <c r="G43" s="10">
        <v>21511000</v>
      </c>
      <c r="H43" s="10">
        <v>113139</v>
      </c>
      <c r="I43" s="10">
        <v>5.3</v>
      </c>
      <c r="J43" s="10">
        <v>44</v>
      </c>
      <c r="K43" s="10">
        <v>12073000</v>
      </c>
      <c r="L43" s="10" t="s">
        <v>455</v>
      </c>
      <c r="M43" s="10">
        <v>6.7</v>
      </c>
      <c r="N43" s="10">
        <v>24.7</v>
      </c>
      <c r="O43" s="10">
        <v>68.8</v>
      </c>
      <c r="P43" s="10">
        <v>194444</v>
      </c>
      <c r="Q43" s="10">
        <v>3.98</v>
      </c>
    </row>
    <row r="44" spans="1:17" x14ac:dyDescent="0.25">
      <c r="A44" s="5">
        <v>2024</v>
      </c>
      <c r="B44" s="10">
        <v>45757000</v>
      </c>
      <c r="C44" s="10">
        <v>52000</v>
      </c>
      <c r="D44" s="10">
        <v>174</v>
      </c>
      <c r="E44" s="10">
        <v>3.3</v>
      </c>
      <c r="F44" s="10">
        <v>0.1</v>
      </c>
      <c r="G44" s="10">
        <v>21734000</v>
      </c>
      <c r="H44" s="10">
        <v>115315</v>
      </c>
      <c r="I44" s="10">
        <v>5.3</v>
      </c>
      <c r="J44" s="10">
        <v>47.4</v>
      </c>
      <c r="K44" s="10"/>
      <c r="L44" s="10" t="s">
        <v>167</v>
      </c>
      <c r="M44" s="10"/>
      <c r="N44" s="10"/>
      <c r="O44" s="10"/>
      <c r="P44" s="10"/>
      <c r="Q44" s="10"/>
    </row>
    <row r="45" spans="1:17" x14ac:dyDescent="0.25">
      <c r="A45" s="5">
        <v>2025</v>
      </c>
      <c r="B45" s="10">
        <v>53647000</v>
      </c>
      <c r="C45" s="10">
        <v>601000</v>
      </c>
      <c r="D45" s="10">
        <v>1306</v>
      </c>
      <c r="E45" s="10">
        <v>2.2000000000000002</v>
      </c>
      <c r="F45" s="10">
        <v>1.1000000000000001</v>
      </c>
      <c r="G45" s="10"/>
      <c r="H45" s="10"/>
      <c r="I45" s="10"/>
      <c r="J45" s="10"/>
      <c r="K45" s="10"/>
      <c r="L45" s="10" t="s">
        <v>167</v>
      </c>
      <c r="M45" s="10"/>
      <c r="N45" s="10"/>
      <c r="O45" s="10"/>
      <c r="P45" s="10"/>
      <c r="Q45" s="10"/>
    </row>
  </sheetData>
  <pageMargins left="0.7" right="0.7" top="0.75" bottom="0.75" header="0.3" footer="0.3"/>
  <pageSetup paperSize="9" orientation="portrait" horizontalDpi="300" verticalDpi="300"/>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47"/>
  <sheetViews>
    <sheetView workbookViewId="0"/>
  </sheetViews>
  <sheetFormatPr defaultColWidth="11.42578125" defaultRowHeight="15" x14ac:dyDescent="0.25"/>
  <cols>
    <col min="1" max="1" width="27.7109375" customWidth="1"/>
    <col min="2" max="20" width="31.7109375" customWidth="1"/>
  </cols>
  <sheetData>
    <row r="1" spans="1:11" ht="21" customHeight="1" x14ac:dyDescent="0.25">
      <c r="A1" s="1" t="s">
        <v>59</v>
      </c>
    </row>
    <row r="2" spans="1:11" ht="30" customHeight="1" x14ac:dyDescent="0.25">
      <c r="A2" s="8" t="s">
        <v>60</v>
      </c>
    </row>
    <row r="3" spans="1:11" ht="30" customHeight="1" x14ac:dyDescent="0.25">
      <c r="A3" s="4" t="s">
        <v>168</v>
      </c>
      <c r="B3" s="9" t="s">
        <v>456</v>
      </c>
      <c r="C3" s="9" t="s">
        <v>457</v>
      </c>
      <c r="D3" s="9" t="s">
        <v>458</v>
      </c>
      <c r="E3" s="9" t="s">
        <v>459</v>
      </c>
      <c r="F3" s="9" t="s">
        <v>460</v>
      </c>
      <c r="G3" s="9" t="s">
        <v>461</v>
      </c>
      <c r="H3" s="9" t="s">
        <v>462</v>
      </c>
      <c r="I3" s="9" t="s">
        <v>463</v>
      </c>
      <c r="J3" s="9" t="s">
        <v>464</v>
      </c>
      <c r="K3" s="9" t="s">
        <v>465</v>
      </c>
    </row>
    <row r="4" spans="1:11" ht="25.5" customHeight="1" x14ac:dyDescent="0.25">
      <c r="A4" s="5">
        <v>1982</v>
      </c>
      <c r="B4" s="10"/>
      <c r="C4" s="10">
        <v>887000</v>
      </c>
      <c r="D4" s="10"/>
      <c r="E4" s="10">
        <v>799000</v>
      </c>
      <c r="F4" s="10">
        <v>1686000</v>
      </c>
      <c r="G4" s="10"/>
      <c r="H4" s="10"/>
      <c r="I4" s="10"/>
      <c r="J4" s="10"/>
      <c r="K4" s="10"/>
    </row>
    <row r="5" spans="1:11" x14ac:dyDescent="0.25">
      <c r="A5" s="5">
        <v>1983</v>
      </c>
      <c r="B5" s="10"/>
      <c r="C5" s="10">
        <v>2337070</v>
      </c>
      <c r="D5" s="10"/>
      <c r="E5" s="10">
        <v>569070</v>
      </c>
      <c r="F5" s="10">
        <v>2906140</v>
      </c>
      <c r="G5" s="10"/>
      <c r="H5" s="10"/>
      <c r="I5" s="10"/>
      <c r="J5" s="10"/>
      <c r="K5" s="10"/>
    </row>
    <row r="6" spans="1:11" x14ac:dyDescent="0.25">
      <c r="A6" s="5">
        <v>1984</v>
      </c>
      <c r="B6" s="10"/>
      <c r="C6" s="10">
        <v>3085500</v>
      </c>
      <c r="D6" s="10"/>
      <c r="E6" s="10">
        <v>542500</v>
      </c>
      <c r="F6" s="10">
        <v>3629000</v>
      </c>
      <c r="G6" s="10"/>
      <c r="H6" s="10"/>
      <c r="I6" s="10"/>
      <c r="J6" s="10"/>
      <c r="K6" s="10"/>
    </row>
    <row r="7" spans="1:11" x14ac:dyDescent="0.25">
      <c r="A7" s="5">
        <v>1985</v>
      </c>
      <c r="B7" s="10"/>
      <c r="C7" s="10">
        <v>5063000</v>
      </c>
      <c r="D7" s="10"/>
      <c r="E7" s="10">
        <v>523000</v>
      </c>
      <c r="F7" s="10">
        <v>5586000</v>
      </c>
      <c r="G7" s="10"/>
      <c r="H7" s="10"/>
      <c r="I7" s="10"/>
      <c r="J7" s="10"/>
      <c r="K7" s="10"/>
    </row>
    <row r="8" spans="1:11" x14ac:dyDescent="0.25">
      <c r="A8" s="5">
        <v>1986</v>
      </c>
      <c r="B8" s="10"/>
      <c r="C8" s="10">
        <v>6122000</v>
      </c>
      <c r="D8" s="10"/>
      <c r="E8" s="10">
        <v>473000</v>
      </c>
      <c r="F8" s="10">
        <v>6595000</v>
      </c>
      <c r="G8" s="10"/>
      <c r="H8" s="10">
        <v>179000</v>
      </c>
      <c r="I8" s="10"/>
      <c r="J8" s="10"/>
      <c r="K8" s="10"/>
    </row>
    <row r="9" spans="1:11" x14ac:dyDescent="0.25">
      <c r="A9" s="5">
        <v>1987</v>
      </c>
      <c r="B9" s="10"/>
      <c r="C9" s="10">
        <v>11209000</v>
      </c>
      <c r="D9" s="10"/>
      <c r="E9" s="10">
        <v>1649000</v>
      </c>
      <c r="F9" s="10">
        <v>12858000</v>
      </c>
      <c r="G9" s="10"/>
      <c r="H9" s="10">
        <v>248000</v>
      </c>
      <c r="I9" s="10"/>
      <c r="J9" s="10"/>
      <c r="K9" s="10"/>
    </row>
    <row r="10" spans="1:11" x14ac:dyDescent="0.25">
      <c r="A10" s="5">
        <v>1988</v>
      </c>
      <c r="B10" s="10"/>
      <c r="C10" s="10">
        <v>18378000</v>
      </c>
      <c r="D10" s="10"/>
      <c r="E10" s="10">
        <v>2543000</v>
      </c>
      <c r="F10" s="10">
        <v>20921000</v>
      </c>
      <c r="G10" s="10"/>
      <c r="H10" s="10">
        <v>649000</v>
      </c>
      <c r="I10" s="10"/>
      <c r="J10" s="10"/>
      <c r="K10" s="10"/>
    </row>
    <row r="11" spans="1:11" x14ac:dyDescent="0.25">
      <c r="A11" s="5">
        <v>1989</v>
      </c>
      <c r="B11" s="10"/>
      <c r="C11" s="10">
        <v>22289000</v>
      </c>
      <c r="D11" s="10"/>
      <c r="E11" s="10">
        <v>1550000</v>
      </c>
      <c r="F11" s="10">
        <v>23839000</v>
      </c>
      <c r="G11" s="10"/>
      <c r="H11" s="10">
        <v>567000</v>
      </c>
      <c r="I11" s="10"/>
      <c r="J11" s="10"/>
      <c r="K11" s="10"/>
    </row>
    <row r="12" spans="1:11" x14ac:dyDescent="0.25">
      <c r="A12" s="5">
        <v>1990</v>
      </c>
      <c r="B12" s="10"/>
      <c r="C12" s="10">
        <v>19539000</v>
      </c>
      <c r="D12" s="10"/>
      <c r="E12" s="10">
        <v>1868000</v>
      </c>
      <c r="F12" s="10">
        <v>21407000</v>
      </c>
      <c r="G12" s="10"/>
      <c r="H12" s="10">
        <v>1104000</v>
      </c>
      <c r="I12" s="10"/>
      <c r="J12" s="10"/>
      <c r="K12" s="10"/>
    </row>
    <row r="13" spans="1:11" x14ac:dyDescent="0.25">
      <c r="A13" s="5">
        <v>1991</v>
      </c>
      <c r="B13" s="10"/>
      <c r="C13" s="10">
        <v>19368000</v>
      </c>
      <c r="D13" s="10"/>
      <c r="E13" s="10">
        <v>858000</v>
      </c>
      <c r="F13" s="10">
        <v>20226000</v>
      </c>
      <c r="G13" s="10"/>
      <c r="H13" s="10">
        <v>870000</v>
      </c>
      <c r="I13" s="10"/>
      <c r="J13" s="10"/>
      <c r="K13" s="10"/>
    </row>
    <row r="14" spans="1:11" x14ac:dyDescent="0.25">
      <c r="A14" s="5">
        <v>1992</v>
      </c>
      <c r="B14" s="10"/>
      <c r="C14" s="10">
        <v>19418000</v>
      </c>
      <c r="D14" s="10"/>
      <c r="E14" s="10">
        <v>1109000</v>
      </c>
      <c r="F14" s="10">
        <v>20527000</v>
      </c>
      <c r="G14" s="10"/>
      <c r="H14" s="10">
        <v>992000</v>
      </c>
      <c r="I14" s="10"/>
      <c r="J14" s="10"/>
      <c r="K14" s="10"/>
    </row>
    <row r="15" spans="1:11" x14ac:dyDescent="0.25">
      <c r="A15" s="5">
        <v>1993</v>
      </c>
      <c r="B15" s="10"/>
      <c r="C15" s="10">
        <v>19843000</v>
      </c>
      <c r="D15" s="10"/>
      <c r="E15" s="10">
        <v>698000</v>
      </c>
      <c r="F15" s="10">
        <v>20541000</v>
      </c>
      <c r="G15" s="10"/>
      <c r="H15" s="10">
        <v>827000</v>
      </c>
      <c r="I15" s="10"/>
      <c r="J15" s="10"/>
      <c r="K15" s="10"/>
    </row>
    <row r="16" spans="1:11" x14ac:dyDescent="0.25">
      <c r="A16" s="5">
        <v>1994</v>
      </c>
      <c r="B16" s="10">
        <v>1865000</v>
      </c>
      <c r="C16" s="10">
        <v>19701000</v>
      </c>
      <c r="D16" s="10">
        <v>113000</v>
      </c>
      <c r="E16" s="10">
        <v>274000</v>
      </c>
      <c r="F16" s="10">
        <v>21953000</v>
      </c>
      <c r="G16" s="10">
        <v>93</v>
      </c>
      <c r="H16" s="10">
        <v>1451000</v>
      </c>
      <c r="I16" s="10">
        <v>7</v>
      </c>
      <c r="J16" s="10"/>
      <c r="K16" s="10"/>
    </row>
    <row r="17" spans="1:11" x14ac:dyDescent="0.25">
      <c r="A17" s="5">
        <v>1995</v>
      </c>
      <c r="B17" s="10">
        <v>2442000</v>
      </c>
      <c r="C17" s="10">
        <v>23081000</v>
      </c>
      <c r="D17" s="10">
        <v>589000</v>
      </c>
      <c r="E17" s="10">
        <v>674000</v>
      </c>
      <c r="F17" s="10">
        <v>26786000</v>
      </c>
      <c r="G17" s="10">
        <v>97</v>
      </c>
      <c r="H17" s="10">
        <v>852000</v>
      </c>
      <c r="I17" s="10">
        <v>3</v>
      </c>
      <c r="J17" s="10"/>
      <c r="K17" s="10"/>
    </row>
    <row r="18" spans="1:11" x14ac:dyDescent="0.25">
      <c r="A18" s="5">
        <v>1996</v>
      </c>
      <c r="B18" s="10">
        <v>5527000</v>
      </c>
      <c r="C18" s="10">
        <v>26157000</v>
      </c>
      <c r="D18" s="10">
        <v>180000</v>
      </c>
      <c r="E18" s="10">
        <v>974000</v>
      </c>
      <c r="F18" s="10">
        <v>32838000</v>
      </c>
      <c r="G18" s="10">
        <v>91</v>
      </c>
      <c r="H18" s="10">
        <v>1166000</v>
      </c>
      <c r="I18" s="10">
        <v>3</v>
      </c>
      <c r="J18" s="10">
        <v>1936000</v>
      </c>
      <c r="K18" s="10">
        <v>6</v>
      </c>
    </row>
    <row r="19" spans="1:11" x14ac:dyDescent="0.25">
      <c r="A19" s="5">
        <v>1997</v>
      </c>
      <c r="B19" s="10">
        <v>8936000</v>
      </c>
      <c r="C19" s="10">
        <v>33274000</v>
      </c>
      <c r="D19" s="10">
        <v>182000</v>
      </c>
      <c r="E19" s="10">
        <v>374000</v>
      </c>
      <c r="F19" s="10">
        <v>42766000</v>
      </c>
      <c r="G19" s="10">
        <v>88</v>
      </c>
      <c r="H19" s="10">
        <v>2957000</v>
      </c>
      <c r="I19" s="10">
        <v>7</v>
      </c>
      <c r="J19" s="10">
        <v>2028000</v>
      </c>
      <c r="K19" s="10">
        <v>5</v>
      </c>
    </row>
    <row r="20" spans="1:11" x14ac:dyDescent="0.25">
      <c r="A20" s="5">
        <v>1998</v>
      </c>
      <c r="B20" s="10">
        <v>12796000</v>
      </c>
      <c r="C20" s="10">
        <v>32649000</v>
      </c>
      <c r="D20" s="10">
        <v>190000</v>
      </c>
      <c r="E20" s="10">
        <v>235000</v>
      </c>
      <c r="F20" s="10">
        <v>45870000</v>
      </c>
      <c r="G20" s="10">
        <v>92</v>
      </c>
      <c r="H20" s="10">
        <v>2714000</v>
      </c>
      <c r="I20" s="10">
        <v>6</v>
      </c>
      <c r="J20" s="10">
        <v>1080000</v>
      </c>
      <c r="K20" s="10">
        <v>2</v>
      </c>
    </row>
    <row r="21" spans="1:11" x14ac:dyDescent="0.25">
      <c r="A21" s="5">
        <v>1999</v>
      </c>
      <c r="B21" s="10">
        <v>11585000</v>
      </c>
      <c r="C21" s="10">
        <v>29119000</v>
      </c>
      <c r="D21" s="10">
        <v>335000</v>
      </c>
      <c r="E21" s="10">
        <v>68000</v>
      </c>
      <c r="F21" s="10">
        <v>41107000</v>
      </c>
      <c r="G21" s="10">
        <v>94</v>
      </c>
      <c r="H21" s="10">
        <v>2221000</v>
      </c>
      <c r="I21" s="10">
        <v>5</v>
      </c>
      <c r="J21" s="10">
        <v>600000</v>
      </c>
      <c r="K21" s="10">
        <v>1</v>
      </c>
    </row>
    <row r="22" spans="1:11" x14ac:dyDescent="0.25">
      <c r="A22" s="5">
        <v>2000</v>
      </c>
      <c r="B22" s="10">
        <v>9517000</v>
      </c>
      <c r="C22" s="10">
        <v>35176000</v>
      </c>
      <c r="D22" s="10">
        <v>399000</v>
      </c>
      <c r="E22" s="10">
        <v>93000</v>
      </c>
      <c r="F22" s="10">
        <v>45185000</v>
      </c>
      <c r="G22" s="10">
        <v>92</v>
      </c>
      <c r="H22" s="10">
        <v>3396000</v>
      </c>
      <c r="I22" s="10">
        <v>8</v>
      </c>
      <c r="J22" s="10">
        <v>0</v>
      </c>
      <c r="K22" s="10">
        <v>0</v>
      </c>
    </row>
    <row r="23" spans="1:11" x14ac:dyDescent="0.25">
      <c r="A23" s="5">
        <v>2001</v>
      </c>
      <c r="B23" s="10">
        <v>14118000</v>
      </c>
      <c r="C23" s="10">
        <v>34321000</v>
      </c>
      <c r="D23" s="10">
        <v>171000</v>
      </c>
      <c r="E23" s="10">
        <v>33000</v>
      </c>
      <c r="F23" s="10">
        <v>48643000</v>
      </c>
      <c r="G23" s="10">
        <v>98</v>
      </c>
      <c r="H23" s="10">
        <v>1183000</v>
      </c>
      <c r="I23" s="10">
        <v>2</v>
      </c>
      <c r="J23" s="10">
        <v>0</v>
      </c>
      <c r="K23" s="10">
        <v>0</v>
      </c>
    </row>
    <row r="24" spans="1:11" x14ac:dyDescent="0.25">
      <c r="A24" s="5">
        <v>2002</v>
      </c>
      <c r="B24" s="10">
        <v>15850000</v>
      </c>
      <c r="C24" s="10">
        <v>32761000</v>
      </c>
      <c r="D24" s="10">
        <v>1475000</v>
      </c>
      <c r="E24" s="10">
        <v>0</v>
      </c>
      <c r="F24" s="10">
        <v>50086000</v>
      </c>
      <c r="G24" s="10">
        <v>94</v>
      </c>
      <c r="H24" s="10">
        <v>1564000</v>
      </c>
      <c r="I24" s="10">
        <v>3</v>
      </c>
      <c r="J24" s="10">
        <v>1676000</v>
      </c>
      <c r="K24" s="10">
        <v>3</v>
      </c>
    </row>
    <row r="25" spans="1:11" x14ac:dyDescent="0.25">
      <c r="A25" s="5">
        <v>2003</v>
      </c>
      <c r="B25" s="10">
        <v>14534000</v>
      </c>
      <c r="C25" s="10">
        <v>28283000</v>
      </c>
      <c r="D25" s="10">
        <v>986000</v>
      </c>
      <c r="E25" s="10">
        <v>0</v>
      </c>
      <c r="F25" s="10">
        <v>43803000</v>
      </c>
      <c r="G25" s="10">
        <v>93</v>
      </c>
      <c r="H25" s="10">
        <v>2590000</v>
      </c>
      <c r="I25" s="10">
        <v>6</v>
      </c>
      <c r="J25" s="10">
        <v>325000</v>
      </c>
      <c r="K25" s="10">
        <v>0.7</v>
      </c>
    </row>
    <row r="26" spans="1:11" x14ac:dyDescent="0.25">
      <c r="A26" s="5">
        <v>2004</v>
      </c>
      <c r="B26" s="10">
        <v>14044000</v>
      </c>
      <c r="C26" s="10">
        <v>23776000</v>
      </c>
      <c r="D26" s="10">
        <v>1221000</v>
      </c>
      <c r="E26" s="10">
        <v>0</v>
      </c>
      <c r="F26" s="10">
        <v>39041000</v>
      </c>
      <c r="G26" s="10">
        <v>97</v>
      </c>
      <c r="H26" s="10">
        <v>634000</v>
      </c>
      <c r="I26" s="10">
        <v>2</v>
      </c>
      <c r="J26" s="10">
        <v>541000</v>
      </c>
      <c r="K26" s="10">
        <v>1</v>
      </c>
    </row>
    <row r="27" spans="1:11" x14ac:dyDescent="0.25">
      <c r="A27" s="5">
        <v>2005</v>
      </c>
      <c r="B27" s="10">
        <v>13051000</v>
      </c>
      <c r="C27" s="10">
        <v>22501000</v>
      </c>
      <c r="D27" s="10">
        <v>1616000</v>
      </c>
      <c r="E27" s="10">
        <v>0</v>
      </c>
      <c r="F27" s="10">
        <v>37168000</v>
      </c>
      <c r="G27" s="10">
        <v>96</v>
      </c>
      <c r="H27" s="10">
        <v>1594000</v>
      </c>
      <c r="I27" s="10">
        <v>4</v>
      </c>
      <c r="J27" s="10">
        <v>0</v>
      </c>
      <c r="K27" s="10">
        <v>0</v>
      </c>
    </row>
    <row r="28" spans="1:11" x14ac:dyDescent="0.25">
      <c r="A28" s="5">
        <v>2006</v>
      </c>
      <c r="B28" s="10">
        <v>15578000</v>
      </c>
      <c r="C28" s="10">
        <v>23733000</v>
      </c>
      <c r="D28" s="10">
        <v>1779000</v>
      </c>
      <c r="E28" s="10">
        <v>0</v>
      </c>
      <c r="F28" s="10">
        <v>41090000</v>
      </c>
      <c r="G28" s="10">
        <v>96</v>
      </c>
      <c r="H28" s="10">
        <v>1257000</v>
      </c>
      <c r="I28" s="10">
        <v>3</v>
      </c>
      <c r="J28" s="10">
        <v>272000</v>
      </c>
      <c r="K28" s="10">
        <v>0.7</v>
      </c>
    </row>
    <row r="29" spans="1:11" x14ac:dyDescent="0.25">
      <c r="A29" s="5">
        <v>2007</v>
      </c>
      <c r="B29" s="10">
        <v>14665000</v>
      </c>
      <c r="C29" s="10">
        <v>23188000</v>
      </c>
      <c r="D29" s="10">
        <v>0</v>
      </c>
      <c r="E29" s="10">
        <v>0</v>
      </c>
      <c r="F29" s="10">
        <v>37853000</v>
      </c>
      <c r="G29" s="10">
        <v>94</v>
      </c>
      <c r="H29" s="10">
        <v>1747000</v>
      </c>
      <c r="I29" s="10">
        <v>5</v>
      </c>
      <c r="J29" s="10">
        <v>420000</v>
      </c>
      <c r="K29" s="10">
        <v>1</v>
      </c>
    </row>
    <row r="30" spans="1:11" x14ac:dyDescent="0.25">
      <c r="A30" s="5">
        <v>2008</v>
      </c>
      <c r="B30" s="10">
        <v>11101000</v>
      </c>
      <c r="C30" s="10">
        <v>25561000</v>
      </c>
      <c r="D30" s="10">
        <v>0</v>
      </c>
      <c r="E30" s="10">
        <v>0</v>
      </c>
      <c r="F30" s="10">
        <v>36662000</v>
      </c>
      <c r="G30" s="10">
        <v>96</v>
      </c>
      <c r="H30" s="10">
        <v>1418000</v>
      </c>
      <c r="I30" s="10">
        <v>4</v>
      </c>
      <c r="J30" s="10">
        <v>0</v>
      </c>
      <c r="K30" s="10">
        <v>0</v>
      </c>
    </row>
    <row r="31" spans="1:11" x14ac:dyDescent="0.25">
      <c r="A31" s="5">
        <v>2009</v>
      </c>
      <c r="B31" s="10">
        <v>14967000</v>
      </c>
      <c r="C31" s="10">
        <v>23581000</v>
      </c>
      <c r="D31" s="10">
        <v>0</v>
      </c>
      <c r="E31" s="10">
        <v>0</v>
      </c>
      <c r="F31" s="10">
        <v>38548000</v>
      </c>
      <c r="G31" s="10">
        <v>95</v>
      </c>
      <c r="H31" s="10">
        <v>1700000</v>
      </c>
      <c r="I31" s="10">
        <v>4</v>
      </c>
      <c r="J31" s="10">
        <v>105000</v>
      </c>
      <c r="K31" s="10">
        <v>0.3</v>
      </c>
    </row>
    <row r="32" spans="1:11" x14ac:dyDescent="0.25">
      <c r="A32" s="5">
        <v>2010</v>
      </c>
      <c r="B32" s="10">
        <v>14069000</v>
      </c>
      <c r="C32" s="10">
        <v>24421000</v>
      </c>
      <c r="D32" s="10">
        <v>0</v>
      </c>
      <c r="E32" s="10">
        <v>0</v>
      </c>
      <c r="F32" s="10">
        <v>38490000</v>
      </c>
      <c r="G32" s="10">
        <v>95</v>
      </c>
      <c r="H32" s="10">
        <v>1541000</v>
      </c>
      <c r="I32" s="10">
        <v>4</v>
      </c>
      <c r="J32" s="10">
        <v>120000</v>
      </c>
      <c r="K32" s="10">
        <v>0.3</v>
      </c>
    </row>
    <row r="33" spans="1:11" x14ac:dyDescent="0.25">
      <c r="A33" s="5">
        <v>2011</v>
      </c>
      <c r="B33" s="10">
        <v>17721000</v>
      </c>
      <c r="C33" s="10">
        <v>25012000</v>
      </c>
      <c r="D33" s="10">
        <v>0</v>
      </c>
      <c r="E33" s="10">
        <v>0</v>
      </c>
      <c r="F33" s="10">
        <v>42733000</v>
      </c>
      <c r="G33" s="10">
        <v>96</v>
      </c>
      <c r="H33" s="10">
        <v>1765000</v>
      </c>
      <c r="I33" s="10">
        <v>4</v>
      </c>
      <c r="J33" s="10">
        <v>0</v>
      </c>
      <c r="K33" s="10">
        <v>0</v>
      </c>
    </row>
    <row r="34" spans="1:11" x14ac:dyDescent="0.25">
      <c r="A34" s="5">
        <v>2012</v>
      </c>
      <c r="B34" s="10">
        <v>17334000</v>
      </c>
      <c r="C34" s="10">
        <v>23480000</v>
      </c>
      <c r="D34" s="10">
        <v>280000</v>
      </c>
      <c r="E34" s="10">
        <v>0</v>
      </c>
      <c r="F34" s="10">
        <v>41094000</v>
      </c>
      <c r="G34" s="10">
        <v>96</v>
      </c>
      <c r="H34" s="10">
        <v>1510000</v>
      </c>
      <c r="I34" s="10">
        <v>4</v>
      </c>
      <c r="J34" s="10">
        <v>0</v>
      </c>
      <c r="K34" s="10">
        <v>0</v>
      </c>
    </row>
    <row r="35" spans="1:11" x14ac:dyDescent="0.25">
      <c r="A35" s="5">
        <v>2013</v>
      </c>
      <c r="B35" s="10">
        <v>19262000</v>
      </c>
      <c r="C35" s="10">
        <v>21534000</v>
      </c>
      <c r="D35" s="10">
        <v>140000</v>
      </c>
      <c r="E35" s="10">
        <v>0</v>
      </c>
      <c r="F35" s="10">
        <v>40936000</v>
      </c>
      <c r="G35" s="10">
        <v>97</v>
      </c>
      <c r="H35" s="10">
        <v>1169000</v>
      </c>
      <c r="I35" s="10">
        <v>3</v>
      </c>
      <c r="J35" s="10">
        <v>0</v>
      </c>
      <c r="K35" s="10">
        <v>0</v>
      </c>
    </row>
    <row r="36" spans="1:11" x14ac:dyDescent="0.25">
      <c r="A36" s="5">
        <v>2014</v>
      </c>
      <c r="B36" s="10">
        <v>23758000</v>
      </c>
      <c r="C36" s="10">
        <v>24212000</v>
      </c>
      <c r="D36" s="10">
        <v>142000</v>
      </c>
      <c r="E36" s="10">
        <v>0</v>
      </c>
      <c r="F36" s="10">
        <v>48112000</v>
      </c>
      <c r="G36" s="10">
        <v>94</v>
      </c>
      <c r="H36" s="10">
        <v>893000</v>
      </c>
      <c r="I36" s="10">
        <v>2</v>
      </c>
      <c r="J36" s="10">
        <v>2072000</v>
      </c>
      <c r="K36" s="10">
        <v>4</v>
      </c>
    </row>
    <row r="37" spans="1:11" x14ac:dyDescent="0.25">
      <c r="A37" s="5">
        <v>2015</v>
      </c>
      <c r="B37" s="10">
        <v>22886000</v>
      </c>
      <c r="C37" s="10">
        <v>22569000</v>
      </c>
      <c r="D37" s="10">
        <v>10000</v>
      </c>
      <c r="E37" s="10">
        <v>0</v>
      </c>
      <c r="F37" s="10">
        <v>45465000</v>
      </c>
      <c r="G37" s="10">
        <v>96</v>
      </c>
      <c r="H37" s="10">
        <v>938000</v>
      </c>
      <c r="I37" s="10">
        <v>2</v>
      </c>
      <c r="J37" s="10">
        <v>1082000</v>
      </c>
      <c r="K37" s="10">
        <v>2</v>
      </c>
    </row>
    <row r="38" spans="1:11" x14ac:dyDescent="0.25">
      <c r="A38" s="5">
        <v>2016</v>
      </c>
      <c r="B38" s="10">
        <v>22052000</v>
      </c>
      <c r="C38" s="10">
        <v>20905000</v>
      </c>
      <c r="D38" s="10">
        <v>0</v>
      </c>
      <c r="E38" s="10">
        <v>0</v>
      </c>
      <c r="F38" s="10">
        <v>42957000</v>
      </c>
      <c r="G38" s="10">
        <v>97</v>
      </c>
      <c r="H38" s="10">
        <v>1048000</v>
      </c>
      <c r="I38" s="10">
        <v>2</v>
      </c>
      <c r="J38" s="10">
        <v>611000</v>
      </c>
      <c r="K38" s="10">
        <v>1</v>
      </c>
    </row>
    <row r="39" spans="1:11" x14ac:dyDescent="0.25">
      <c r="A39" s="5">
        <v>2017</v>
      </c>
      <c r="B39" s="10">
        <v>25490000</v>
      </c>
      <c r="C39" s="10">
        <v>20626000</v>
      </c>
      <c r="D39" s="10">
        <v>0</v>
      </c>
      <c r="E39" s="10">
        <v>0</v>
      </c>
      <c r="F39" s="10">
        <v>46116000</v>
      </c>
      <c r="G39" s="10">
        <v>97</v>
      </c>
      <c r="H39" s="10">
        <v>976000</v>
      </c>
      <c r="I39" s="10">
        <v>2</v>
      </c>
      <c r="J39" s="10">
        <v>300000</v>
      </c>
      <c r="K39" s="10">
        <v>0.7</v>
      </c>
    </row>
    <row r="40" spans="1:11" x14ac:dyDescent="0.25">
      <c r="A40" s="5">
        <v>2018</v>
      </c>
      <c r="B40" s="10">
        <v>21767000</v>
      </c>
      <c r="C40" s="10">
        <v>23746000</v>
      </c>
      <c r="D40" s="10">
        <v>0</v>
      </c>
      <c r="E40" s="10">
        <v>0</v>
      </c>
      <c r="F40" s="10">
        <v>45513000</v>
      </c>
      <c r="G40" s="10">
        <v>96</v>
      </c>
      <c r="H40" s="10">
        <v>1318000</v>
      </c>
      <c r="I40" s="10">
        <v>3</v>
      </c>
      <c r="J40" s="10">
        <v>364000</v>
      </c>
      <c r="K40" s="10">
        <v>0.8</v>
      </c>
    </row>
    <row r="41" spans="1:11" x14ac:dyDescent="0.25">
      <c r="A41" s="5">
        <v>2019</v>
      </c>
      <c r="B41" s="10">
        <v>24525000</v>
      </c>
      <c r="C41" s="10">
        <v>28465000</v>
      </c>
      <c r="D41" s="10">
        <v>0</v>
      </c>
      <c r="E41" s="10">
        <v>0</v>
      </c>
      <c r="F41" s="10">
        <v>52990000</v>
      </c>
      <c r="G41" s="10">
        <v>98</v>
      </c>
      <c r="H41" s="10">
        <v>751000</v>
      </c>
      <c r="I41" s="10">
        <v>1</v>
      </c>
      <c r="J41" s="10">
        <v>297000</v>
      </c>
      <c r="K41" s="10">
        <v>0.6</v>
      </c>
    </row>
    <row r="42" spans="1:11" x14ac:dyDescent="0.25">
      <c r="A42" s="5">
        <v>2020</v>
      </c>
      <c r="B42" s="10">
        <v>24809000</v>
      </c>
      <c r="C42" s="10">
        <v>27683000</v>
      </c>
      <c r="D42" s="10">
        <v>0</v>
      </c>
      <c r="E42" s="10">
        <v>0</v>
      </c>
      <c r="F42" s="10">
        <v>52492000</v>
      </c>
      <c r="G42" s="10">
        <v>96</v>
      </c>
      <c r="H42" s="10">
        <v>1070000</v>
      </c>
      <c r="I42" s="10">
        <v>2</v>
      </c>
      <c r="J42" s="10">
        <v>1130000</v>
      </c>
      <c r="K42" s="10">
        <v>2</v>
      </c>
    </row>
    <row r="43" spans="1:11" x14ac:dyDescent="0.25">
      <c r="A43" s="5">
        <v>2021</v>
      </c>
      <c r="B43" s="10">
        <v>29421000</v>
      </c>
      <c r="C43" s="10">
        <v>21396000</v>
      </c>
      <c r="D43" s="10">
        <v>314000</v>
      </c>
      <c r="E43" s="10">
        <v>0</v>
      </c>
      <c r="F43" s="10">
        <v>51131000</v>
      </c>
      <c r="G43" s="10">
        <v>97</v>
      </c>
      <c r="H43" s="10">
        <v>1016000</v>
      </c>
      <c r="I43" s="10">
        <v>2</v>
      </c>
      <c r="J43" s="10">
        <v>300000</v>
      </c>
      <c r="K43" s="10">
        <v>0.6</v>
      </c>
    </row>
    <row r="44" spans="1:11" x14ac:dyDescent="0.25">
      <c r="A44" s="5">
        <v>2022</v>
      </c>
      <c r="B44" s="10">
        <v>28698000</v>
      </c>
      <c r="C44" s="10">
        <v>26563000</v>
      </c>
      <c r="D44" s="10">
        <v>0</v>
      </c>
      <c r="E44" s="10">
        <v>0</v>
      </c>
      <c r="F44" s="10">
        <v>55261000</v>
      </c>
      <c r="G44" s="10">
        <v>98</v>
      </c>
      <c r="H44" s="10">
        <v>997000</v>
      </c>
      <c r="I44" s="10">
        <v>2</v>
      </c>
      <c r="J44" s="10">
        <v>0</v>
      </c>
      <c r="K44" s="10">
        <v>0</v>
      </c>
    </row>
    <row r="45" spans="1:11" x14ac:dyDescent="0.25">
      <c r="A45" s="5">
        <v>2023</v>
      </c>
      <c r="B45" s="10">
        <v>25859000</v>
      </c>
      <c r="C45" s="10">
        <v>22986000</v>
      </c>
      <c r="D45" s="10">
        <v>0</v>
      </c>
      <c r="E45" s="10">
        <v>0</v>
      </c>
      <c r="F45" s="10">
        <v>48845000</v>
      </c>
      <c r="G45" s="10">
        <v>98</v>
      </c>
      <c r="H45" s="10">
        <v>948000</v>
      </c>
      <c r="I45" s="10">
        <v>2</v>
      </c>
      <c r="J45" s="10">
        <v>250000</v>
      </c>
      <c r="K45" s="10">
        <v>0.5</v>
      </c>
    </row>
    <row r="46" spans="1:11" x14ac:dyDescent="0.25">
      <c r="A46" s="5">
        <v>2024</v>
      </c>
      <c r="B46" s="10">
        <v>24698000</v>
      </c>
      <c r="C46" s="10">
        <v>21059000</v>
      </c>
      <c r="D46" s="10">
        <v>0</v>
      </c>
      <c r="E46" s="10">
        <v>0</v>
      </c>
      <c r="F46" s="10">
        <v>45757000</v>
      </c>
      <c r="G46" s="10">
        <v>97</v>
      </c>
      <c r="H46" s="10">
        <v>487000</v>
      </c>
      <c r="I46" s="10">
        <v>1</v>
      </c>
      <c r="J46" s="10">
        <v>1030000</v>
      </c>
      <c r="K46" s="10">
        <v>2</v>
      </c>
    </row>
    <row r="47" spans="1:11" x14ac:dyDescent="0.25">
      <c r="A47" s="5">
        <v>2025</v>
      </c>
      <c r="B47" s="10">
        <v>24727000</v>
      </c>
      <c r="C47" s="10">
        <v>28920000</v>
      </c>
      <c r="D47" s="10">
        <v>0</v>
      </c>
      <c r="E47" s="10">
        <v>0</v>
      </c>
      <c r="F47" s="10">
        <v>53647000</v>
      </c>
      <c r="G47" s="10">
        <v>97</v>
      </c>
      <c r="H47" s="10">
        <v>905000</v>
      </c>
      <c r="I47" s="10">
        <v>2</v>
      </c>
      <c r="J47" s="10">
        <v>522000</v>
      </c>
      <c r="K47" s="10">
        <v>1</v>
      </c>
    </row>
  </sheetData>
  <pageMargins left="0.7" right="0.7" top="0.75" bottom="0.75" header="0.3" footer="0.3"/>
  <pageSetup paperSize="9" orientation="portrait" horizontalDpi="300" verticalDpi="300"/>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N193"/>
  <sheetViews>
    <sheetView workbookViewId="0"/>
  </sheetViews>
  <sheetFormatPr defaultColWidth="11.42578125" defaultRowHeight="15" x14ac:dyDescent="0.25"/>
  <cols>
    <col min="1" max="1" width="27.7109375" customWidth="1"/>
    <col min="2" max="20" width="31.7109375" customWidth="1"/>
  </cols>
  <sheetData>
    <row r="1" spans="1:14" ht="21" customHeight="1" x14ac:dyDescent="0.25">
      <c r="A1" s="1" t="s">
        <v>61</v>
      </c>
    </row>
    <row r="2" spans="1:14" ht="30" customHeight="1" x14ac:dyDescent="0.25">
      <c r="A2" s="8" t="s">
        <v>58</v>
      </c>
    </row>
    <row r="3" spans="1:14" ht="30" customHeight="1" x14ac:dyDescent="0.25">
      <c r="A3" s="4" t="s">
        <v>311</v>
      </c>
      <c r="B3" s="9" t="s">
        <v>168</v>
      </c>
      <c r="C3" s="9" t="s">
        <v>466</v>
      </c>
      <c r="D3" s="9" t="s">
        <v>467</v>
      </c>
      <c r="E3" s="9" t="s">
        <v>468</v>
      </c>
      <c r="F3" s="9" t="s">
        <v>469</v>
      </c>
      <c r="G3" s="9" t="s">
        <v>470</v>
      </c>
      <c r="H3" s="9" t="s">
        <v>471</v>
      </c>
      <c r="I3" s="9" t="s">
        <v>472</v>
      </c>
      <c r="J3" s="9" t="s">
        <v>473</v>
      </c>
      <c r="K3" s="9" t="s">
        <v>474</v>
      </c>
      <c r="L3" s="9" t="s">
        <v>475</v>
      </c>
      <c r="M3" s="9" t="s">
        <v>476</v>
      </c>
      <c r="N3" s="9" t="s">
        <v>477</v>
      </c>
    </row>
    <row r="4" spans="1:14" ht="25.5" customHeight="1" x14ac:dyDescent="0.25">
      <c r="A4" s="5" t="s">
        <v>320</v>
      </c>
      <c r="B4" s="10">
        <v>1988</v>
      </c>
      <c r="C4" s="10">
        <v>10942000</v>
      </c>
      <c r="D4" s="10">
        <v>1988</v>
      </c>
      <c r="E4" s="10">
        <v>0</v>
      </c>
      <c r="F4" s="10">
        <v>0</v>
      </c>
      <c r="G4" s="10">
        <v>1989</v>
      </c>
      <c r="H4" s="10">
        <v>3294000</v>
      </c>
      <c r="I4" s="10">
        <v>30.1</v>
      </c>
      <c r="J4" s="10">
        <v>1990</v>
      </c>
      <c r="K4" s="10">
        <v>2863000</v>
      </c>
      <c r="L4" s="10">
        <v>26.2</v>
      </c>
      <c r="M4" s="10">
        <v>6157000</v>
      </c>
      <c r="N4" s="10">
        <v>56.3</v>
      </c>
    </row>
    <row r="5" spans="1:14" x14ac:dyDescent="0.25">
      <c r="A5" s="5" t="s">
        <v>320</v>
      </c>
      <c r="B5" s="10">
        <v>1989</v>
      </c>
      <c r="C5" s="10">
        <v>10831000</v>
      </c>
      <c r="D5" s="10">
        <v>1989</v>
      </c>
      <c r="E5" s="10">
        <v>0</v>
      </c>
      <c r="F5" s="10">
        <v>0</v>
      </c>
      <c r="G5" s="10">
        <v>1990</v>
      </c>
      <c r="H5" s="10">
        <v>3958000</v>
      </c>
      <c r="I5" s="10">
        <v>36.5</v>
      </c>
      <c r="J5" s="10">
        <v>1991</v>
      </c>
      <c r="K5" s="10">
        <v>2305000</v>
      </c>
      <c r="L5" s="10">
        <v>21.3</v>
      </c>
      <c r="M5" s="10">
        <v>6263000</v>
      </c>
      <c r="N5" s="10">
        <v>57.8</v>
      </c>
    </row>
    <row r="6" spans="1:14" x14ac:dyDescent="0.25">
      <c r="A6" s="5" t="s">
        <v>320</v>
      </c>
      <c r="B6" s="10">
        <v>1990</v>
      </c>
      <c r="C6" s="10">
        <v>8302000</v>
      </c>
      <c r="D6" s="10">
        <v>1990</v>
      </c>
      <c r="E6" s="10">
        <v>0</v>
      </c>
      <c r="F6" s="10">
        <v>0</v>
      </c>
      <c r="G6" s="10">
        <v>1991</v>
      </c>
      <c r="H6" s="10">
        <v>3710000</v>
      </c>
      <c r="I6" s="10">
        <v>44.7</v>
      </c>
      <c r="J6" s="10">
        <v>1992</v>
      </c>
      <c r="K6" s="10">
        <v>1447000</v>
      </c>
      <c r="L6" s="10">
        <v>17.399999999999999</v>
      </c>
      <c r="M6" s="10">
        <v>5157000</v>
      </c>
      <c r="N6" s="10">
        <v>62.1</v>
      </c>
    </row>
    <row r="7" spans="1:14" x14ac:dyDescent="0.25">
      <c r="A7" s="5" t="s">
        <v>320</v>
      </c>
      <c r="B7" s="10">
        <v>1991</v>
      </c>
      <c r="C7" s="10">
        <v>11107000</v>
      </c>
      <c r="D7" s="10">
        <v>1991</v>
      </c>
      <c r="E7" s="10">
        <v>0</v>
      </c>
      <c r="F7" s="10">
        <v>0</v>
      </c>
      <c r="G7" s="10">
        <v>1992</v>
      </c>
      <c r="H7" s="10">
        <v>3755000</v>
      </c>
      <c r="I7" s="10">
        <v>33.799999999999997</v>
      </c>
      <c r="J7" s="10">
        <v>1993</v>
      </c>
      <c r="K7" s="10">
        <v>1730000</v>
      </c>
      <c r="L7" s="10">
        <v>15.6</v>
      </c>
      <c r="M7" s="10">
        <v>5485000</v>
      </c>
      <c r="N7" s="10">
        <v>49.4</v>
      </c>
    </row>
    <row r="8" spans="1:14" x14ac:dyDescent="0.25">
      <c r="A8" s="5" t="s">
        <v>320</v>
      </c>
      <c r="B8" s="10">
        <v>1992</v>
      </c>
      <c r="C8" s="10">
        <v>7650000</v>
      </c>
      <c r="D8" s="10">
        <v>1992</v>
      </c>
      <c r="E8" s="10">
        <v>0</v>
      </c>
      <c r="F8" s="10">
        <v>0</v>
      </c>
      <c r="G8" s="10">
        <v>1993</v>
      </c>
      <c r="H8" s="10">
        <v>5160000</v>
      </c>
      <c r="I8" s="10">
        <v>67.5</v>
      </c>
      <c r="J8" s="10">
        <v>1994</v>
      </c>
      <c r="K8" s="10">
        <v>1647000</v>
      </c>
      <c r="L8" s="10">
        <v>21.5</v>
      </c>
      <c r="M8" s="10">
        <v>6807000</v>
      </c>
      <c r="N8" s="10">
        <v>89</v>
      </c>
    </row>
    <row r="9" spans="1:14" x14ac:dyDescent="0.25">
      <c r="A9" s="5" t="s">
        <v>320</v>
      </c>
      <c r="B9" s="10">
        <v>1993</v>
      </c>
      <c r="C9" s="10">
        <v>7684000</v>
      </c>
      <c r="D9" s="10">
        <v>1993</v>
      </c>
      <c r="E9" s="10">
        <v>47000</v>
      </c>
      <c r="F9" s="10">
        <v>0.6</v>
      </c>
      <c r="G9" s="10">
        <v>1994</v>
      </c>
      <c r="H9" s="10">
        <v>5405000</v>
      </c>
      <c r="I9" s="10">
        <v>70.3</v>
      </c>
      <c r="J9" s="10">
        <v>1995</v>
      </c>
      <c r="K9" s="10">
        <v>1927000</v>
      </c>
      <c r="L9" s="10">
        <v>25.1</v>
      </c>
      <c r="M9" s="10">
        <v>7379000</v>
      </c>
      <c r="N9" s="10">
        <v>96</v>
      </c>
    </row>
    <row r="10" spans="1:14" x14ac:dyDescent="0.25">
      <c r="A10" s="5" t="s">
        <v>320</v>
      </c>
      <c r="B10" s="10">
        <v>1994</v>
      </c>
      <c r="C10" s="10">
        <v>7914000</v>
      </c>
      <c r="D10" s="10">
        <v>1994</v>
      </c>
      <c r="E10" s="10">
        <v>108000</v>
      </c>
      <c r="F10" s="10">
        <v>1.4</v>
      </c>
      <c r="G10" s="10">
        <v>1995</v>
      </c>
      <c r="H10" s="10">
        <v>4721000</v>
      </c>
      <c r="I10" s="10">
        <v>59.6</v>
      </c>
      <c r="J10" s="10">
        <v>1996</v>
      </c>
      <c r="K10" s="10">
        <v>1438000</v>
      </c>
      <c r="L10" s="10">
        <v>18.2</v>
      </c>
      <c r="M10" s="10">
        <v>6267000</v>
      </c>
      <c r="N10" s="10">
        <v>79.2</v>
      </c>
    </row>
    <row r="11" spans="1:14" x14ac:dyDescent="0.25">
      <c r="A11" s="5" t="s">
        <v>320</v>
      </c>
      <c r="B11" s="10">
        <v>1995</v>
      </c>
      <c r="C11" s="10">
        <v>9428000</v>
      </c>
      <c r="D11" s="10">
        <v>1995</v>
      </c>
      <c r="E11" s="10">
        <v>60000</v>
      </c>
      <c r="F11" s="10">
        <v>0.6</v>
      </c>
      <c r="G11" s="10">
        <v>1996</v>
      </c>
      <c r="H11" s="10">
        <v>7500000</v>
      </c>
      <c r="I11" s="10">
        <v>79.599999999999994</v>
      </c>
      <c r="J11" s="10">
        <v>1997</v>
      </c>
      <c r="K11" s="10">
        <v>1153000</v>
      </c>
      <c r="L11" s="10">
        <v>12.2</v>
      </c>
      <c r="M11" s="10">
        <v>8713000</v>
      </c>
      <c r="N11" s="10">
        <v>92.4</v>
      </c>
    </row>
    <row r="12" spans="1:14" x14ac:dyDescent="0.25">
      <c r="A12" s="5" t="s">
        <v>320</v>
      </c>
      <c r="B12" s="10">
        <v>1996</v>
      </c>
      <c r="C12" s="10">
        <v>12438000</v>
      </c>
      <c r="D12" s="10">
        <v>1996</v>
      </c>
      <c r="E12" s="10">
        <v>99000</v>
      </c>
      <c r="F12" s="10">
        <v>0.8</v>
      </c>
      <c r="G12" s="10">
        <v>1997</v>
      </c>
      <c r="H12" s="10">
        <v>8335000</v>
      </c>
      <c r="I12" s="10">
        <v>67</v>
      </c>
      <c r="J12" s="10">
        <v>1998</v>
      </c>
      <c r="K12" s="10">
        <v>1818000</v>
      </c>
      <c r="L12" s="10">
        <v>14.6</v>
      </c>
      <c r="M12" s="10">
        <v>10252000</v>
      </c>
      <c r="N12" s="10">
        <v>82.4</v>
      </c>
    </row>
    <row r="13" spans="1:14" x14ac:dyDescent="0.25">
      <c r="A13" s="5" t="s">
        <v>320</v>
      </c>
      <c r="B13" s="10">
        <v>1997</v>
      </c>
      <c r="C13" s="10">
        <v>11228000</v>
      </c>
      <c r="D13" s="10">
        <v>1997</v>
      </c>
      <c r="E13" s="10">
        <v>112000</v>
      </c>
      <c r="F13" s="10">
        <v>1</v>
      </c>
      <c r="G13" s="10">
        <v>1998</v>
      </c>
      <c r="H13" s="10">
        <v>7253000</v>
      </c>
      <c r="I13" s="10">
        <v>64.599999999999994</v>
      </c>
      <c r="J13" s="10">
        <v>1999</v>
      </c>
      <c r="K13" s="10">
        <v>2183000</v>
      </c>
      <c r="L13" s="10">
        <v>19.399999999999999</v>
      </c>
      <c r="M13" s="10">
        <v>9548000</v>
      </c>
      <c r="N13" s="10">
        <v>85</v>
      </c>
    </row>
    <row r="14" spans="1:14" x14ac:dyDescent="0.25">
      <c r="A14" s="5" t="s">
        <v>320</v>
      </c>
      <c r="B14" s="10">
        <v>1998</v>
      </c>
      <c r="C14" s="10">
        <v>17808000</v>
      </c>
      <c r="D14" s="10">
        <v>1998</v>
      </c>
      <c r="E14" s="10">
        <v>315000</v>
      </c>
      <c r="F14" s="10">
        <v>1.8</v>
      </c>
      <c r="G14" s="10">
        <v>1999</v>
      </c>
      <c r="H14" s="10">
        <v>9075000</v>
      </c>
      <c r="I14" s="10">
        <v>50.9</v>
      </c>
      <c r="J14" s="10">
        <v>2000</v>
      </c>
      <c r="K14" s="10">
        <v>1614000</v>
      </c>
      <c r="L14" s="10">
        <v>9.1</v>
      </c>
      <c r="M14" s="10">
        <v>11004000</v>
      </c>
      <c r="N14" s="10">
        <v>61.8</v>
      </c>
    </row>
    <row r="15" spans="1:14" x14ac:dyDescent="0.25">
      <c r="A15" s="5" t="s">
        <v>320</v>
      </c>
      <c r="B15" s="10">
        <v>1999</v>
      </c>
      <c r="C15" s="10">
        <v>11393000</v>
      </c>
      <c r="D15" s="10">
        <v>1999</v>
      </c>
      <c r="E15" s="10">
        <v>288000</v>
      </c>
      <c r="F15" s="10">
        <v>2.5</v>
      </c>
      <c r="G15" s="10">
        <v>2000</v>
      </c>
      <c r="H15" s="10">
        <v>9422000</v>
      </c>
      <c r="I15" s="10">
        <v>82.7</v>
      </c>
      <c r="J15" s="10">
        <v>2001</v>
      </c>
      <c r="K15" s="10">
        <v>1198000</v>
      </c>
      <c r="L15" s="10">
        <v>10.5</v>
      </c>
      <c r="M15" s="10">
        <v>10908000</v>
      </c>
      <c r="N15" s="10">
        <v>95.7</v>
      </c>
    </row>
    <row r="16" spans="1:14" x14ac:dyDescent="0.25">
      <c r="A16" s="5" t="s">
        <v>320</v>
      </c>
      <c r="B16" s="10">
        <v>2000</v>
      </c>
      <c r="C16" s="10">
        <v>11308000</v>
      </c>
      <c r="D16" s="10">
        <v>2000</v>
      </c>
      <c r="E16" s="10">
        <v>457000</v>
      </c>
      <c r="F16" s="10">
        <v>4</v>
      </c>
      <c r="G16" s="10">
        <v>2001</v>
      </c>
      <c r="H16" s="10">
        <v>6754000</v>
      </c>
      <c r="I16" s="10">
        <v>59.7</v>
      </c>
      <c r="J16" s="10">
        <v>2002</v>
      </c>
      <c r="K16" s="10">
        <v>2144000</v>
      </c>
      <c r="L16" s="10">
        <v>19</v>
      </c>
      <c r="M16" s="10">
        <v>9355000</v>
      </c>
      <c r="N16" s="10">
        <v>82.7</v>
      </c>
    </row>
    <row r="17" spans="1:14" x14ac:dyDescent="0.25">
      <c r="A17" s="5" t="s">
        <v>320</v>
      </c>
      <c r="B17" s="10">
        <v>2001</v>
      </c>
      <c r="C17" s="10">
        <v>13767000</v>
      </c>
      <c r="D17" s="10">
        <v>2001</v>
      </c>
      <c r="E17" s="10">
        <v>93000</v>
      </c>
      <c r="F17" s="10">
        <v>0.7</v>
      </c>
      <c r="G17" s="10">
        <v>2002</v>
      </c>
      <c r="H17" s="10">
        <v>8112000</v>
      </c>
      <c r="I17" s="10">
        <v>58.9</v>
      </c>
      <c r="J17" s="10">
        <v>2003</v>
      </c>
      <c r="K17" s="10">
        <v>2455000</v>
      </c>
      <c r="L17" s="10">
        <v>17.8</v>
      </c>
      <c r="M17" s="10">
        <v>10660000</v>
      </c>
      <c r="N17" s="10">
        <v>77.400000000000006</v>
      </c>
    </row>
    <row r="18" spans="1:14" x14ac:dyDescent="0.25">
      <c r="A18" s="5" t="s">
        <v>320</v>
      </c>
      <c r="B18" s="10">
        <v>2002</v>
      </c>
      <c r="C18" s="10">
        <v>12634000</v>
      </c>
      <c r="D18" s="10">
        <v>2002</v>
      </c>
      <c r="E18" s="10">
        <v>135000</v>
      </c>
      <c r="F18" s="10">
        <v>1.1000000000000001</v>
      </c>
      <c r="G18" s="10">
        <v>2003</v>
      </c>
      <c r="H18" s="10">
        <v>7007000</v>
      </c>
      <c r="I18" s="10">
        <v>55.5</v>
      </c>
      <c r="J18" s="10">
        <v>2004</v>
      </c>
      <c r="K18" s="10">
        <v>3113000</v>
      </c>
      <c r="L18" s="10">
        <v>24.6</v>
      </c>
      <c r="M18" s="10">
        <v>10255000</v>
      </c>
      <c r="N18" s="10">
        <v>81.2</v>
      </c>
    </row>
    <row r="19" spans="1:14" x14ac:dyDescent="0.25">
      <c r="A19" s="5" t="s">
        <v>320</v>
      </c>
      <c r="B19" s="10">
        <v>2003</v>
      </c>
      <c r="C19" s="10">
        <v>13103000</v>
      </c>
      <c r="D19" s="10">
        <v>2003</v>
      </c>
      <c r="E19" s="10">
        <v>0</v>
      </c>
      <c r="F19" s="10">
        <v>0</v>
      </c>
      <c r="G19" s="10">
        <v>2004</v>
      </c>
      <c r="H19" s="10">
        <v>7667000</v>
      </c>
      <c r="I19" s="10">
        <v>58.5</v>
      </c>
      <c r="J19" s="10">
        <v>2005</v>
      </c>
      <c r="K19" s="10">
        <v>2847000</v>
      </c>
      <c r="L19" s="10">
        <v>21.7</v>
      </c>
      <c r="M19" s="10">
        <v>10514000</v>
      </c>
      <c r="N19" s="10">
        <v>80.2</v>
      </c>
    </row>
    <row r="20" spans="1:14" x14ac:dyDescent="0.25">
      <c r="A20" s="5" t="s">
        <v>320</v>
      </c>
      <c r="B20" s="10">
        <v>2004</v>
      </c>
      <c r="C20" s="10">
        <v>9642000</v>
      </c>
      <c r="D20" s="10">
        <v>2004</v>
      </c>
      <c r="E20" s="10">
        <v>168000</v>
      </c>
      <c r="F20" s="10">
        <v>1.7</v>
      </c>
      <c r="G20" s="10">
        <v>2005</v>
      </c>
      <c r="H20" s="10">
        <v>4516000</v>
      </c>
      <c r="I20" s="10">
        <v>46.8</v>
      </c>
      <c r="J20" s="10">
        <v>2006</v>
      </c>
      <c r="K20" s="10">
        <v>2978000</v>
      </c>
      <c r="L20" s="10">
        <v>30.9</v>
      </c>
      <c r="M20" s="10">
        <v>7662000</v>
      </c>
      <c r="N20" s="10">
        <v>79.400000000000006</v>
      </c>
    </row>
    <row r="21" spans="1:14" x14ac:dyDescent="0.25">
      <c r="A21" s="5" t="s">
        <v>320</v>
      </c>
      <c r="B21" s="10">
        <v>2005</v>
      </c>
      <c r="C21" s="10">
        <v>10888000</v>
      </c>
      <c r="D21" s="10">
        <v>2005</v>
      </c>
      <c r="E21" s="10">
        <v>0</v>
      </c>
      <c r="F21" s="10">
        <v>0</v>
      </c>
      <c r="G21" s="10">
        <v>2006</v>
      </c>
      <c r="H21" s="10">
        <v>5796000</v>
      </c>
      <c r="I21" s="10">
        <v>53.2</v>
      </c>
      <c r="J21" s="10">
        <v>2007</v>
      </c>
      <c r="K21" s="10">
        <v>2914000</v>
      </c>
      <c r="L21" s="10">
        <v>26.8</v>
      </c>
      <c r="M21" s="10">
        <v>8710000</v>
      </c>
      <c r="N21" s="10">
        <v>80</v>
      </c>
    </row>
    <row r="22" spans="1:14" x14ac:dyDescent="0.25">
      <c r="A22" s="5" t="s">
        <v>320</v>
      </c>
      <c r="B22" s="10">
        <v>2006</v>
      </c>
      <c r="C22" s="10">
        <v>10403000</v>
      </c>
      <c r="D22" s="10">
        <v>2006</v>
      </c>
      <c r="E22" s="10">
        <v>115000</v>
      </c>
      <c r="F22" s="10">
        <v>1.1000000000000001</v>
      </c>
      <c r="G22" s="10">
        <v>2007</v>
      </c>
      <c r="H22" s="10">
        <v>4300000</v>
      </c>
      <c r="I22" s="10">
        <v>41.3</v>
      </c>
      <c r="J22" s="10">
        <v>2008</v>
      </c>
      <c r="K22" s="10">
        <v>3612000</v>
      </c>
      <c r="L22" s="10">
        <v>34.700000000000003</v>
      </c>
      <c r="M22" s="10">
        <v>8027000</v>
      </c>
      <c r="N22" s="10">
        <v>77.099999999999994</v>
      </c>
    </row>
    <row r="23" spans="1:14" x14ac:dyDescent="0.25">
      <c r="A23" s="5" t="s">
        <v>320</v>
      </c>
      <c r="B23" s="10">
        <v>2007</v>
      </c>
      <c r="C23" s="10">
        <v>9563000</v>
      </c>
      <c r="D23" s="10">
        <v>2007</v>
      </c>
      <c r="E23" s="10">
        <v>23000</v>
      </c>
      <c r="F23" s="10">
        <v>0.2</v>
      </c>
      <c r="G23" s="10">
        <v>2008</v>
      </c>
      <c r="H23" s="10">
        <v>5394000</v>
      </c>
      <c r="I23" s="10">
        <v>56.4</v>
      </c>
      <c r="J23" s="10">
        <v>2009</v>
      </c>
      <c r="K23" s="10">
        <v>1850000</v>
      </c>
      <c r="L23" s="10">
        <v>19.3</v>
      </c>
      <c r="M23" s="10">
        <v>7267000</v>
      </c>
      <c r="N23" s="10">
        <v>75.900000000000006</v>
      </c>
    </row>
    <row r="24" spans="1:14" x14ac:dyDescent="0.25">
      <c r="A24" s="5" t="s">
        <v>320</v>
      </c>
      <c r="B24" s="10">
        <v>2008</v>
      </c>
      <c r="C24" s="10">
        <v>9099000</v>
      </c>
      <c r="D24" s="10">
        <v>2008</v>
      </c>
      <c r="E24" s="10">
        <v>116000</v>
      </c>
      <c r="F24" s="10">
        <v>1.3</v>
      </c>
      <c r="G24" s="10">
        <v>2009</v>
      </c>
      <c r="H24" s="10">
        <v>4897000</v>
      </c>
      <c r="I24" s="10">
        <v>53.8</v>
      </c>
      <c r="J24" s="10">
        <v>2010</v>
      </c>
      <c r="K24" s="10">
        <v>2687000</v>
      </c>
      <c r="L24" s="10">
        <v>29.5</v>
      </c>
      <c r="M24" s="10">
        <v>7700000</v>
      </c>
      <c r="N24" s="10">
        <v>84.6</v>
      </c>
    </row>
    <row r="25" spans="1:14" x14ac:dyDescent="0.25">
      <c r="A25" s="5" t="s">
        <v>320</v>
      </c>
      <c r="B25" s="10">
        <v>2009</v>
      </c>
      <c r="C25" s="10">
        <v>9986000</v>
      </c>
      <c r="D25" s="10">
        <v>2009</v>
      </c>
      <c r="E25" s="10">
        <v>42000</v>
      </c>
      <c r="F25" s="10">
        <v>0.4</v>
      </c>
      <c r="G25" s="10">
        <v>2010</v>
      </c>
      <c r="H25" s="10">
        <v>7045000</v>
      </c>
      <c r="I25" s="10">
        <v>70.5</v>
      </c>
      <c r="J25" s="10">
        <v>2011</v>
      </c>
      <c r="K25" s="10">
        <v>2003000</v>
      </c>
      <c r="L25" s="10">
        <v>20.100000000000001</v>
      </c>
      <c r="M25" s="10">
        <v>9090000</v>
      </c>
      <c r="N25" s="10">
        <v>91</v>
      </c>
    </row>
    <row r="26" spans="1:14" x14ac:dyDescent="0.25">
      <c r="A26" s="5" t="s">
        <v>320</v>
      </c>
      <c r="B26" s="10">
        <v>2010</v>
      </c>
      <c r="C26" s="10">
        <v>9924000</v>
      </c>
      <c r="D26" s="10">
        <v>2010</v>
      </c>
      <c r="E26" s="10">
        <v>117000</v>
      </c>
      <c r="F26" s="10">
        <v>1.2</v>
      </c>
      <c r="G26" s="10">
        <v>2011</v>
      </c>
      <c r="H26" s="10">
        <v>6324000</v>
      </c>
      <c r="I26" s="10">
        <v>63.7</v>
      </c>
      <c r="J26" s="10">
        <v>2012</v>
      </c>
      <c r="K26" s="10">
        <v>2802000</v>
      </c>
      <c r="L26" s="10">
        <v>28.2</v>
      </c>
      <c r="M26" s="10">
        <v>9243000</v>
      </c>
      <c r="N26" s="10">
        <v>93.1</v>
      </c>
    </row>
    <row r="27" spans="1:14" x14ac:dyDescent="0.25">
      <c r="A27" s="5" t="s">
        <v>320</v>
      </c>
      <c r="B27" s="10">
        <v>2011</v>
      </c>
      <c r="C27" s="10">
        <v>12605000</v>
      </c>
      <c r="D27" s="10">
        <v>2011</v>
      </c>
      <c r="E27" s="10">
        <v>53000</v>
      </c>
      <c r="F27" s="10">
        <v>0.4</v>
      </c>
      <c r="G27" s="10">
        <v>2012</v>
      </c>
      <c r="H27" s="10">
        <v>7937000</v>
      </c>
      <c r="I27" s="10">
        <v>63</v>
      </c>
      <c r="J27" s="10">
        <v>2013</v>
      </c>
      <c r="K27" s="10">
        <v>1744000</v>
      </c>
      <c r="L27" s="10">
        <v>13.8</v>
      </c>
      <c r="M27" s="10">
        <v>9734000</v>
      </c>
      <c r="N27" s="10">
        <v>77.2</v>
      </c>
    </row>
    <row r="28" spans="1:14" x14ac:dyDescent="0.25">
      <c r="A28" s="5" t="s">
        <v>320</v>
      </c>
      <c r="B28" s="10">
        <v>2012</v>
      </c>
      <c r="C28" s="10">
        <v>11588000</v>
      </c>
      <c r="D28" s="10">
        <v>2012</v>
      </c>
      <c r="E28" s="10">
        <v>127000</v>
      </c>
      <c r="F28" s="10">
        <v>1.1000000000000001</v>
      </c>
      <c r="G28" s="10">
        <v>2013</v>
      </c>
      <c r="H28" s="10">
        <v>7179000</v>
      </c>
      <c r="I28" s="10">
        <v>62</v>
      </c>
      <c r="J28" s="10">
        <v>2014</v>
      </c>
      <c r="K28" s="10">
        <v>2623000</v>
      </c>
      <c r="L28" s="10">
        <v>22.6</v>
      </c>
      <c r="M28" s="10">
        <v>9929000</v>
      </c>
      <c r="N28" s="10">
        <v>85.7</v>
      </c>
    </row>
    <row r="29" spans="1:14" x14ac:dyDescent="0.25">
      <c r="A29" s="5" t="s">
        <v>320</v>
      </c>
      <c r="B29" s="10">
        <v>2013</v>
      </c>
      <c r="C29" s="10">
        <v>10975000</v>
      </c>
      <c r="D29" s="10">
        <v>2013</v>
      </c>
      <c r="E29" s="10">
        <v>0</v>
      </c>
      <c r="F29" s="10">
        <v>0</v>
      </c>
      <c r="G29" s="10">
        <v>2014</v>
      </c>
      <c r="H29" s="10">
        <v>6549000</v>
      </c>
      <c r="I29" s="10">
        <v>59.7</v>
      </c>
      <c r="J29" s="10">
        <v>2015</v>
      </c>
      <c r="K29" s="10">
        <v>1695000</v>
      </c>
      <c r="L29" s="10">
        <v>15.4</v>
      </c>
      <c r="M29" s="10">
        <v>8244000</v>
      </c>
      <c r="N29" s="10">
        <v>75.099999999999994</v>
      </c>
    </row>
    <row r="30" spans="1:14" x14ac:dyDescent="0.25">
      <c r="A30" s="5" t="s">
        <v>320</v>
      </c>
      <c r="B30" s="10">
        <v>2014</v>
      </c>
      <c r="C30" s="10">
        <v>17543000</v>
      </c>
      <c r="D30" s="10">
        <v>2014</v>
      </c>
      <c r="E30" s="10">
        <v>191000</v>
      </c>
      <c r="F30" s="10">
        <v>1.1000000000000001</v>
      </c>
      <c r="G30" s="10">
        <v>2015</v>
      </c>
      <c r="H30" s="10">
        <v>9649000</v>
      </c>
      <c r="I30" s="10">
        <v>55</v>
      </c>
      <c r="J30" s="10">
        <v>2016</v>
      </c>
      <c r="K30" s="10">
        <v>3768000</v>
      </c>
      <c r="L30" s="10">
        <v>21.5</v>
      </c>
      <c r="M30" s="10">
        <v>13608000</v>
      </c>
      <c r="N30" s="10">
        <v>77.599999999999994</v>
      </c>
    </row>
    <row r="31" spans="1:14" x14ac:dyDescent="0.25">
      <c r="A31" s="5" t="s">
        <v>320</v>
      </c>
      <c r="B31" s="10">
        <v>2015</v>
      </c>
      <c r="C31" s="10">
        <v>8646000</v>
      </c>
      <c r="D31" s="10">
        <v>2015</v>
      </c>
      <c r="E31" s="10">
        <v>223000</v>
      </c>
      <c r="F31" s="10">
        <v>2.6</v>
      </c>
      <c r="G31" s="10">
        <v>2016</v>
      </c>
      <c r="H31" s="10">
        <v>6122000</v>
      </c>
      <c r="I31" s="10">
        <v>70.8</v>
      </c>
      <c r="J31" s="10">
        <v>2017</v>
      </c>
      <c r="K31" s="10">
        <v>1695000</v>
      </c>
      <c r="L31" s="10">
        <v>19.600000000000001</v>
      </c>
      <c r="M31" s="10">
        <v>8040000</v>
      </c>
      <c r="N31" s="10">
        <v>93</v>
      </c>
    </row>
    <row r="32" spans="1:14" x14ac:dyDescent="0.25">
      <c r="A32" s="5" t="s">
        <v>320</v>
      </c>
      <c r="B32" s="10">
        <v>2016</v>
      </c>
      <c r="C32" s="10">
        <v>14534000</v>
      </c>
      <c r="D32" s="10">
        <v>2016</v>
      </c>
      <c r="E32" s="10">
        <v>114000</v>
      </c>
      <c r="F32" s="10">
        <v>0.8</v>
      </c>
      <c r="G32" s="10">
        <v>2017</v>
      </c>
      <c r="H32" s="10">
        <v>9711000</v>
      </c>
      <c r="I32" s="10">
        <v>66.8</v>
      </c>
      <c r="J32" s="10">
        <v>2018</v>
      </c>
      <c r="K32" s="10">
        <v>1882000</v>
      </c>
      <c r="L32" s="10">
        <v>12.9</v>
      </c>
      <c r="M32" s="10">
        <v>11707000</v>
      </c>
      <c r="N32" s="10">
        <v>80.5</v>
      </c>
    </row>
    <row r="33" spans="1:14" x14ac:dyDescent="0.25">
      <c r="A33" s="5" t="s">
        <v>320</v>
      </c>
      <c r="B33" s="10">
        <v>2017</v>
      </c>
      <c r="C33" s="10">
        <v>9527000</v>
      </c>
      <c r="D33" s="10">
        <v>2017</v>
      </c>
      <c r="E33" s="10">
        <v>0</v>
      </c>
      <c r="F33" s="10">
        <v>0</v>
      </c>
      <c r="G33" s="10">
        <v>2018</v>
      </c>
      <c r="H33" s="10">
        <v>3809000</v>
      </c>
      <c r="I33" s="10">
        <v>40</v>
      </c>
      <c r="J33" s="10">
        <v>2019</v>
      </c>
      <c r="K33" s="10">
        <v>1739000</v>
      </c>
      <c r="L33" s="10">
        <v>18.3</v>
      </c>
      <c r="M33" s="10">
        <v>5548000</v>
      </c>
      <c r="N33" s="10">
        <v>58.2</v>
      </c>
    </row>
    <row r="34" spans="1:14" x14ac:dyDescent="0.25">
      <c r="A34" s="5" t="s">
        <v>320</v>
      </c>
      <c r="B34" s="10">
        <v>2018</v>
      </c>
      <c r="C34" s="10">
        <v>15177000</v>
      </c>
      <c r="D34" s="10">
        <v>2018</v>
      </c>
      <c r="E34" s="10">
        <v>84000</v>
      </c>
      <c r="F34" s="10">
        <v>0.6</v>
      </c>
      <c r="G34" s="10">
        <v>2019</v>
      </c>
      <c r="H34" s="10">
        <v>10947000</v>
      </c>
      <c r="I34" s="10">
        <v>72.099999999999994</v>
      </c>
      <c r="J34" s="10">
        <v>2020</v>
      </c>
      <c r="K34" s="10">
        <v>1852000</v>
      </c>
      <c r="L34" s="10">
        <v>12.2</v>
      </c>
      <c r="M34" s="10">
        <v>12883000</v>
      </c>
      <c r="N34" s="10">
        <v>84.9</v>
      </c>
    </row>
    <row r="35" spans="1:14" x14ac:dyDescent="0.25">
      <c r="A35" s="5" t="s">
        <v>320</v>
      </c>
      <c r="B35" s="10">
        <v>2019</v>
      </c>
      <c r="C35" s="10">
        <v>15071000</v>
      </c>
      <c r="D35" s="10">
        <v>2019</v>
      </c>
      <c r="E35" s="10">
        <v>205000</v>
      </c>
      <c r="F35" s="10">
        <v>1.4</v>
      </c>
      <c r="G35" s="10">
        <v>2020</v>
      </c>
      <c r="H35" s="10">
        <v>7838000</v>
      </c>
      <c r="I35" s="10">
        <v>52</v>
      </c>
      <c r="J35" s="10">
        <v>2021</v>
      </c>
      <c r="K35" s="10">
        <v>1976000</v>
      </c>
      <c r="L35" s="10">
        <v>13.1</v>
      </c>
      <c r="M35" s="10">
        <v>10019000</v>
      </c>
      <c r="N35" s="10">
        <v>66.5</v>
      </c>
    </row>
    <row r="36" spans="1:14" x14ac:dyDescent="0.25">
      <c r="A36" s="5" t="s">
        <v>320</v>
      </c>
      <c r="B36" s="10">
        <v>2020</v>
      </c>
      <c r="C36" s="10">
        <v>19075000</v>
      </c>
      <c r="D36" s="10">
        <v>2020</v>
      </c>
      <c r="E36" s="10">
        <v>126000</v>
      </c>
      <c r="F36" s="10">
        <v>0.7</v>
      </c>
      <c r="G36" s="10">
        <v>2021</v>
      </c>
      <c r="H36" s="10">
        <v>12443000</v>
      </c>
      <c r="I36" s="10">
        <v>65.2</v>
      </c>
      <c r="J36" s="10">
        <v>2022</v>
      </c>
      <c r="K36" s="10">
        <v>3350000</v>
      </c>
      <c r="L36" s="10">
        <v>17.600000000000001</v>
      </c>
      <c r="M36" s="10">
        <v>15919000</v>
      </c>
      <c r="N36" s="10">
        <v>83.5</v>
      </c>
    </row>
    <row r="37" spans="1:14" x14ac:dyDescent="0.25">
      <c r="A37" s="5" t="s">
        <v>320</v>
      </c>
      <c r="B37" s="10">
        <v>2021</v>
      </c>
      <c r="C37" s="10">
        <v>13868000</v>
      </c>
      <c r="D37" s="10">
        <v>2021</v>
      </c>
      <c r="E37" s="10">
        <v>10000</v>
      </c>
      <c r="F37" s="10">
        <v>0.1</v>
      </c>
      <c r="G37" s="10">
        <v>2022</v>
      </c>
      <c r="H37" s="10">
        <v>7256000</v>
      </c>
      <c r="I37" s="10">
        <v>52.3</v>
      </c>
      <c r="J37" s="10">
        <v>2023</v>
      </c>
      <c r="K37" s="10">
        <v>1969000</v>
      </c>
      <c r="L37" s="10">
        <v>14.2</v>
      </c>
      <c r="M37" s="10">
        <v>9235000</v>
      </c>
      <c r="N37" s="10">
        <v>66.599999999999994</v>
      </c>
    </row>
    <row r="38" spans="1:14" x14ac:dyDescent="0.25">
      <c r="A38" s="5" t="s">
        <v>320</v>
      </c>
      <c r="B38" s="10">
        <v>2022</v>
      </c>
      <c r="C38" s="10">
        <v>18130000</v>
      </c>
      <c r="D38" s="10">
        <v>2022</v>
      </c>
      <c r="E38" s="10">
        <v>0</v>
      </c>
      <c r="F38" s="10">
        <v>0</v>
      </c>
      <c r="G38" s="10">
        <v>2023</v>
      </c>
      <c r="H38" s="10">
        <v>7778000</v>
      </c>
      <c r="I38" s="10">
        <v>42.9</v>
      </c>
      <c r="J38" s="10">
        <v>2024</v>
      </c>
      <c r="K38" s="10">
        <v>4768000</v>
      </c>
      <c r="L38" s="10">
        <v>26.3</v>
      </c>
      <c r="M38" s="10">
        <v>12546000</v>
      </c>
      <c r="N38" s="10">
        <v>69.2</v>
      </c>
    </row>
    <row r="39" spans="1:14" x14ac:dyDescent="0.25">
      <c r="A39" s="5" t="s">
        <v>320</v>
      </c>
      <c r="B39" s="10">
        <v>2023</v>
      </c>
      <c r="C39" s="10">
        <v>12811000</v>
      </c>
      <c r="D39" s="10">
        <v>2023</v>
      </c>
      <c r="E39" s="10">
        <v>0</v>
      </c>
      <c r="F39" s="10">
        <v>0</v>
      </c>
      <c r="G39" s="10">
        <v>2024</v>
      </c>
      <c r="H39" s="10">
        <v>5151000</v>
      </c>
      <c r="I39" s="10">
        <v>40.200000000000003</v>
      </c>
      <c r="J39" s="10">
        <v>2025</v>
      </c>
      <c r="K39" s="10">
        <v>3531000</v>
      </c>
      <c r="L39" s="10">
        <v>27.6</v>
      </c>
      <c r="M39" s="10">
        <v>8682000</v>
      </c>
      <c r="N39" s="10">
        <v>67.8</v>
      </c>
    </row>
    <row r="40" spans="1:14" x14ac:dyDescent="0.25">
      <c r="A40" s="5" t="s">
        <v>320</v>
      </c>
      <c r="B40" s="10">
        <v>2024</v>
      </c>
      <c r="C40" s="10">
        <v>14558000</v>
      </c>
      <c r="D40" s="10">
        <v>2024</v>
      </c>
      <c r="E40" s="10">
        <v>12000</v>
      </c>
      <c r="F40" s="10">
        <v>0.1</v>
      </c>
      <c r="G40" s="10">
        <v>2025</v>
      </c>
      <c r="H40" s="10">
        <v>8463000</v>
      </c>
      <c r="I40" s="10">
        <v>58.1</v>
      </c>
      <c r="J40" s="10"/>
      <c r="K40" s="10"/>
      <c r="L40" s="10"/>
      <c r="M40" s="10"/>
      <c r="N40" s="10"/>
    </row>
    <row r="41" spans="1:14" x14ac:dyDescent="0.25">
      <c r="A41" s="5" t="s">
        <v>320</v>
      </c>
      <c r="B41" s="10">
        <v>2025</v>
      </c>
      <c r="C41" s="10">
        <v>11816000</v>
      </c>
      <c r="D41" s="10">
        <v>2025</v>
      </c>
      <c r="E41" s="10">
        <v>601000</v>
      </c>
      <c r="F41" s="10">
        <v>5.0999999999999996</v>
      </c>
      <c r="G41" s="10"/>
      <c r="H41" s="10"/>
      <c r="I41" s="10"/>
      <c r="J41" s="10"/>
      <c r="K41" s="10"/>
      <c r="L41" s="10"/>
      <c r="M41" s="10"/>
      <c r="N41" s="10"/>
    </row>
    <row r="42" spans="1:14" x14ac:dyDescent="0.25">
      <c r="A42" s="5" t="s">
        <v>317</v>
      </c>
      <c r="B42" s="10">
        <v>1988</v>
      </c>
      <c r="C42" s="10">
        <v>449000</v>
      </c>
      <c r="D42" s="10">
        <v>1988</v>
      </c>
      <c r="E42" s="10">
        <v>0</v>
      </c>
      <c r="F42" s="10">
        <v>0</v>
      </c>
      <c r="G42" s="10">
        <v>1989</v>
      </c>
      <c r="H42" s="10">
        <v>144000</v>
      </c>
      <c r="I42" s="10">
        <v>32.1</v>
      </c>
      <c r="J42" s="10">
        <v>1990</v>
      </c>
      <c r="K42" s="10">
        <v>149000</v>
      </c>
      <c r="L42" s="10">
        <v>33.200000000000003</v>
      </c>
      <c r="M42" s="10">
        <v>293000</v>
      </c>
      <c r="N42" s="10">
        <v>65.3</v>
      </c>
    </row>
    <row r="43" spans="1:14" x14ac:dyDescent="0.25">
      <c r="A43" s="5" t="s">
        <v>317</v>
      </c>
      <c r="B43" s="10">
        <v>1989</v>
      </c>
      <c r="C43" s="10">
        <v>518000</v>
      </c>
      <c r="D43" s="10">
        <v>1989</v>
      </c>
      <c r="E43" s="10">
        <v>0</v>
      </c>
      <c r="F43" s="10">
        <v>0</v>
      </c>
      <c r="G43" s="10">
        <v>1990</v>
      </c>
      <c r="H43" s="10">
        <v>153000</v>
      </c>
      <c r="I43" s="10">
        <v>29.5</v>
      </c>
      <c r="J43" s="10">
        <v>1991</v>
      </c>
      <c r="K43" s="10">
        <v>263000</v>
      </c>
      <c r="L43" s="10">
        <v>50.8</v>
      </c>
      <c r="M43" s="10">
        <v>416000</v>
      </c>
      <c r="N43" s="10">
        <v>80.3</v>
      </c>
    </row>
    <row r="44" spans="1:14" x14ac:dyDescent="0.25">
      <c r="A44" s="5" t="s">
        <v>317</v>
      </c>
      <c r="B44" s="10">
        <v>1990</v>
      </c>
      <c r="C44" s="10">
        <v>747000</v>
      </c>
      <c r="D44" s="10">
        <v>1990</v>
      </c>
      <c r="E44" s="10">
        <v>0</v>
      </c>
      <c r="F44" s="10">
        <v>0</v>
      </c>
      <c r="G44" s="10">
        <v>1991</v>
      </c>
      <c r="H44" s="10">
        <v>220000</v>
      </c>
      <c r="I44" s="10">
        <v>29.5</v>
      </c>
      <c r="J44" s="10">
        <v>1992</v>
      </c>
      <c r="K44" s="10">
        <v>167000</v>
      </c>
      <c r="L44" s="10">
        <v>22.3</v>
      </c>
      <c r="M44" s="10">
        <v>387000</v>
      </c>
      <c r="N44" s="10">
        <v>51.8</v>
      </c>
    </row>
    <row r="45" spans="1:14" x14ac:dyDescent="0.25">
      <c r="A45" s="5" t="s">
        <v>317</v>
      </c>
      <c r="B45" s="10">
        <v>1991</v>
      </c>
      <c r="C45" s="10">
        <v>746000</v>
      </c>
      <c r="D45" s="10">
        <v>1991</v>
      </c>
      <c r="E45" s="10">
        <v>0</v>
      </c>
      <c r="F45" s="10">
        <v>0</v>
      </c>
      <c r="G45" s="10">
        <v>1992</v>
      </c>
      <c r="H45" s="10">
        <v>236000</v>
      </c>
      <c r="I45" s="10">
        <v>31.6</v>
      </c>
      <c r="J45" s="10">
        <v>1993</v>
      </c>
      <c r="K45" s="10">
        <v>208000</v>
      </c>
      <c r="L45" s="10">
        <v>27.9</v>
      </c>
      <c r="M45" s="10">
        <v>444000</v>
      </c>
      <c r="N45" s="10">
        <v>59.5</v>
      </c>
    </row>
    <row r="46" spans="1:14" x14ac:dyDescent="0.25">
      <c r="A46" s="5" t="s">
        <v>317</v>
      </c>
      <c r="B46" s="10">
        <v>1992</v>
      </c>
      <c r="C46" s="10">
        <v>681000</v>
      </c>
      <c r="D46" s="10">
        <v>1992</v>
      </c>
      <c r="E46" s="10">
        <v>0</v>
      </c>
      <c r="F46" s="10">
        <v>0</v>
      </c>
      <c r="G46" s="10">
        <v>1993</v>
      </c>
      <c r="H46" s="10">
        <v>236000</v>
      </c>
      <c r="I46" s="10">
        <v>34.700000000000003</v>
      </c>
      <c r="J46" s="10">
        <v>1994</v>
      </c>
      <c r="K46" s="10">
        <v>217000</v>
      </c>
      <c r="L46" s="10">
        <v>31.9</v>
      </c>
      <c r="M46" s="10">
        <v>453000</v>
      </c>
      <c r="N46" s="10">
        <v>66.599999999999994</v>
      </c>
    </row>
    <row r="47" spans="1:14" x14ac:dyDescent="0.25">
      <c r="A47" s="5" t="s">
        <v>317</v>
      </c>
      <c r="B47" s="10">
        <v>1993</v>
      </c>
      <c r="C47" s="10">
        <v>726000</v>
      </c>
      <c r="D47" s="10">
        <v>1993</v>
      </c>
      <c r="E47" s="10">
        <v>0</v>
      </c>
      <c r="F47" s="10">
        <v>0</v>
      </c>
      <c r="G47" s="10">
        <v>1994</v>
      </c>
      <c r="H47" s="10">
        <v>478000</v>
      </c>
      <c r="I47" s="10">
        <v>65.8</v>
      </c>
      <c r="J47" s="10">
        <v>1995</v>
      </c>
      <c r="K47" s="10">
        <v>176000</v>
      </c>
      <c r="L47" s="10">
        <v>24.2</v>
      </c>
      <c r="M47" s="10">
        <v>654000</v>
      </c>
      <c r="N47" s="10">
        <v>90</v>
      </c>
    </row>
    <row r="48" spans="1:14" x14ac:dyDescent="0.25">
      <c r="A48" s="5" t="s">
        <v>317</v>
      </c>
      <c r="B48" s="10">
        <v>1994</v>
      </c>
      <c r="C48" s="10">
        <v>754000</v>
      </c>
      <c r="D48" s="10">
        <v>1994</v>
      </c>
      <c r="E48" s="10">
        <v>0</v>
      </c>
      <c r="F48" s="10">
        <v>0</v>
      </c>
      <c r="G48" s="10">
        <v>1995</v>
      </c>
      <c r="H48" s="10">
        <v>399000</v>
      </c>
      <c r="I48" s="10">
        <v>52.9</v>
      </c>
      <c r="J48" s="10">
        <v>1996</v>
      </c>
      <c r="K48" s="10">
        <v>222000</v>
      </c>
      <c r="L48" s="10">
        <v>29.4</v>
      </c>
      <c r="M48" s="10">
        <v>621000</v>
      </c>
      <c r="N48" s="10">
        <v>82.3</v>
      </c>
    </row>
    <row r="49" spans="1:14" x14ac:dyDescent="0.25">
      <c r="A49" s="5" t="s">
        <v>317</v>
      </c>
      <c r="B49" s="10">
        <v>1995</v>
      </c>
      <c r="C49" s="10">
        <v>1127000</v>
      </c>
      <c r="D49" s="10">
        <v>1995</v>
      </c>
      <c r="E49" s="10">
        <v>0</v>
      </c>
      <c r="F49" s="10">
        <v>0</v>
      </c>
      <c r="G49" s="10">
        <v>1996</v>
      </c>
      <c r="H49" s="10">
        <v>508000</v>
      </c>
      <c r="I49" s="10">
        <v>45.1</v>
      </c>
      <c r="J49" s="10">
        <v>1997</v>
      </c>
      <c r="K49" s="10">
        <v>430000</v>
      </c>
      <c r="L49" s="10">
        <v>38.1</v>
      </c>
      <c r="M49" s="10">
        <v>938000</v>
      </c>
      <c r="N49" s="10">
        <v>83.2</v>
      </c>
    </row>
    <row r="50" spans="1:14" x14ac:dyDescent="0.25">
      <c r="A50" s="5" t="s">
        <v>317</v>
      </c>
      <c r="B50" s="10">
        <v>1996</v>
      </c>
      <c r="C50" s="10">
        <v>1175000</v>
      </c>
      <c r="D50" s="10">
        <v>1996</v>
      </c>
      <c r="E50" s="10">
        <v>0</v>
      </c>
      <c r="F50" s="10">
        <v>0</v>
      </c>
      <c r="G50" s="10">
        <v>1997</v>
      </c>
      <c r="H50" s="10">
        <v>428000</v>
      </c>
      <c r="I50" s="10">
        <v>36.4</v>
      </c>
      <c r="J50" s="10">
        <v>1998</v>
      </c>
      <c r="K50" s="10">
        <v>291000</v>
      </c>
      <c r="L50" s="10">
        <v>24.8</v>
      </c>
      <c r="M50" s="10">
        <v>719000</v>
      </c>
      <c r="N50" s="10">
        <v>61.2</v>
      </c>
    </row>
    <row r="51" spans="1:14" x14ac:dyDescent="0.25">
      <c r="A51" s="5" t="s">
        <v>317</v>
      </c>
      <c r="B51" s="10">
        <v>1997</v>
      </c>
      <c r="C51" s="10">
        <v>1506000</v>
      </c>
      <c r="D51" s="10">
        <v>1997</v>
      </c>
      <c r="E51" s="10">
        <v>0</v>
      </c>
      <c r="F51" s="10">
        <v>0</v>
      </c>
      <c r="G51" s="10">
        <v>1998</v>
      </c>
      <c r="H51" s="10">
        <v>971000</v>
      </c>
      <c r="I51" s="10">
        <v>64.5</v>
      </c>
      <c r="J51" s="10">
        <v>1999</v>
      </c>
      <c r="K51" s="10">
        <v>257000</v>
      </c>
      <c r="L51" s="10">
        <v>17.100000000000001</v>
      </c>
      <c r="M51" s="10">
        <v>1228000</v>
      </c>
      <c r="N51" s="10">
        <v>81.599999999999994</v>
      </c>
    </row>
    <row r="52" spans="1:14" x14ac:dyDescent="0.25">
      <c r="A52" s="5" t="s">
        <v>317</v>
      </c>
      <c r="B52" s="10">
        <v>1998</v>
      </c>
      <c r="C52" s="10">
        <v>2409000</v>
      </c>
      <c r="D52" s="10">
        <v>1998</v>
      </c>
      <c r="E52" s="10">
        <v>75000</v>
      </c>
      <c r="F52" s="10">
        <v>3.1</v>
      </c>
      <c r="G52" s="10">
        <v>1999</v>
      </c>
      <c r="H52" s="10">
        <v>986000</v>
      </c>
      <c r="I52" s="10">
        <v>40.9</v>
      </c>
      <c r="J52" s="10">
        <v>2000</v>
      </c>
      <c r="K52" s="10">
        <v>259000</v>
      </c>
      <c r="L52" s="10">
        <v>10.8</v>
      </c>
      <c r="M52" s="10">
        <v>1320000</v>
      </c>
      <c r="N52" s="10">
        <v>54.8</v>
      </c>
    </row>
    <row r="53" spans="1:14" x14ac:dyDescent="0.25">
      <c r="A53" s="5" t="s">
        <v>317</v>
      </c>
      <c r="B53" s="10">
        <v>1999</v>
      </c>
      <c r="C53" s="10">
        <v>3235000</v>
      </c>
      <c r="D53" s="10">
        <v>1999</v>
      </c>
      <c r="E53" s="10">
        <v>10000</v>
      </c>
      <c r="F53" s="10">
        <v>0.3</v>
      </c>
      <c r="G53" s="10">
        <v>2000</v>
      </c>
      <c r="H53" s="10">
        <v>1614000</v>
      </c>
      <c r="I53" s="10">
        <v>49.9</v>
      </c>
      <c r="J53" s="10">
        <v>2001</v>
      </c>
      <c r="K53" s="10">
        <v>782000</v>
      </c>
      <c r="L53" s="10">
        <v>24.2</v>
      </c>
      <c r="M53" s="10">
        <v>2406000</v>
      </c>
      <c r="N53" s="10">
        <v>74.400000000000006</v>
      </c>
    </row>
    <row r="54" spans="1:14" x14ac:dyDescent="0.25">
      <c r="A54" s="5" t="s">
        <v>317</v>
      </c>
      <c r="B54" s="10">
        <v>2000</v>
      </c>
      <c r="C54" s="10">
        <v>2604000</v>
      </c>
      <c r="D54" s="10">
        <v>2000</v>
      </c>
      <c r="E54" s="10">
        <v>0</v>
      </c>
      <c r="F54" s="10">
        <v>0</v>
      </c>
      <c r="G54" s="10">
        <v>2001</v>
      </c>
      <c r="H54" s="10">
        <v>670000</v>
      </c>
      <c r="I54" s="10">
        <v>25.7</v>
      </c>
      <c r="J54" s="10">
        <v>2002</v>
      </c>
      <c r="K54" s="10">
        <v>597000</v>
      </c>
      <c r="L54" s="10">
        <v>22.9</v>
      </c>
      <c r="M54" s="10">
        <v>1267000</v>
      </c>
      <c r="N54" s="10">
        <v>48.6</v>
      </c>
    </row>
    <row r="55" spans="1:14" x14ac:dyDescent="0.25">
      <c r="A55" s="5" t="s">
        <v>317</v>
      </c>
      <c r="B55" s="10">
        <v>2001</v>
      </c>
      <c r="C55" s="10">
        <v>2932000</v>
      </c>
      <c r="D55" s="10">
        <v>2001</v>
      </c>
      <c r="E55" s="10">
        <v>0</v>
      </c>
      <c r="F55" s="10">
        <v>0</v>
      </c>
      <c r="G55" s="10">
        <v>2002</v>
      </c>
      <c r="H55" s="10">
        <v>1369000</v>
      </c>
      <c r="I55" s="10">
        <v>46.7</v>
      </c>
      <c r="J55" s="10">
        <v>2003</v>
      </c>
      <c r="K55" s="10">
        <v>1464000</v>
      </c>
      <c r="L55" s="10">
        <v>49.9</v>
      </c>
      <c r="M55" s="10">
        <v>2833000</v>
      </c>
      <c r="N55" s="10">
        <v>96.6</v>
      </c>
    </row>
    <row r="56" spans="1:14" x14ac:dyDescent="0.25">
      <c r="A56" s="5" t="s">
        <v>317</v>
      </c>
      <c r="B56" s="10">
        <v>2002</v>
      </c>
      <c r="C56" s="10">
        <v>2741000</v>
      </c>
      <c r="D56" s="10">
        <v>2002</v>
      </c>
      <c r="E56" s="10">
        <v>0</v>
      </c>
      <c r="F56" s="10">
        <v>0</v>
      </c>
      <c r="G56" s="10">
        <v>2003</v>
      </c>
      <c r="H56" s="10">
        <v>1169000</v>
      </c>
      <c r="I56" s="10">
        <v>42.6</v>
      </c>
      <c r="J56" s="10">
        <v>2004</v>
      </c>
      <c r="K56" s="10">
        <v>742000</v>
      </c>
      <c r="L56" s="10">
        <v>27.1</v>
      </c>
      <c r="M56" s="10">
        <v>1911000</v>
      </c>
      <c r="N56" s="10">
        <v>69.7</v>
      </c>
    </row>
    <row r="57" spans="1:14" x14ac:dyDescent="0.25">
      <c r="A57" s="5" t="s">
        <v>317</v>
      </c>
      <c r="B57" s="10">
        <v>2003</v>
      </c>
      <c r="C57" s="10">
        <v>2964000</v>
      </c>
      <c r="D57" s="10">
        <v>2003</v>
      </c>
      <c r="E57" s="10">
        <v>0</v>
      </c>
      <c r="F57" s="10">
        <v>0</v>
      </c>
      <c r="G57" s="10">
        <v>2004</v>
      </c>
      <c r="H57" s="10">
        <v>1141000</v>
      </c>
      <c r="I57" s="10">
        <v>38.5</v>
      </c>
      <c r="J57" s="10">
        <v>2005</v>
      </c>
      <c r="K57" s="10">
        <v>980000</v>
      </c>
      <c r="L57" s="10">
        <v>33.1</v>
      </c>
      <c r="M57" s="10">
        <v>2121000</v>
      </c>
      <c r="N57" s="10">
        <v>71.599999999999994</v>
      </c>
    </row>
    <row r="58" spans="1:14" x14ac:dyDescent="0.25">
      <c r="A58" s="5" t="s">
        <v>317</v>
      </c>
      <c r="B58" s="10">
        <v>2004</v>
      </c>
      <c r="C58" s="10">
        <v>1842000</v>
      </c>
      <c r="D58" s="10">
        <v>2004</v>
      </c>
      <c r="E58" s="10">
        <v>0</v>
      </c>
      <c r="F58" s="10">
        <v>0</v>
      </c>
      <c r="G58" s="10">
        <v>2005</v>
      </c>
      <c r="H58" s="10">
        <v>480000</v>
      </c>
      <c r="I58" s="10">
        <v>26</v>
      </c>
      <c r="J58" s="10">
        <v>2006</v>
      </c>
      <c r="K58" s="10">
        <v>416000</v>
      </c>
      <c r="L58" s="10">
        <v>22.6</v>
      </c>
      <c r="M58" s="10">
        <v>896000</v>
      </c>
      <c r="N58" s="10">
        <v>48.6</v>
      </c>
    </row>
    <row r="59" spans="1:14" x14ac:dyDescent="0.25">
      <c r="A59" s="5" t="s">
        <v>317</v>
      </c>
      <c r="B59" s="10">
        <v>2005</v>
      </c>
      <c r="C59" s="10">
        <v>2192000</v>
      </c>
      <c r="D59" s="10">
        <v>2005</v>
      </c>
      <c r="E59" s="10">
        <v>0</v>
      </c>
      <c r="F59" s="10">
        <v>0</v>
      </c>
      <c r="G59" s="10">
        <v>2006</v>
      </c>
      <c r="H59" s="10">
        <v>598000</v>
      </c>
      <c r="I59" s="10">
        <v>27.3</v>
      </c>
      <c r="J59" s="10">
        <v>2007</v>
      </c>
      <c r="K59" s="10">
        <v>602000</v>
      </c>
      <c r="L59" s="10">
        <v>27.4</v>
      </c>
      <c r="M59" s="10">
        <v>1200000</v>
      </c>
      <c r="N59" s="10">
        <v>54.7</v>
      </c>
    </row>
    <row r="60" spans="1:14" x14ac:dyDescent="0.25">
      <c r="A60" s="5" t="s">
        <v>317</v>
      </c>
      <c r="B60" s="10">
        <v>2006</v>
      </c>
      <c r="C60" s="10">
        <v>1622000</v>
      </c>
      <c r="D60" s="10">
        <v>2006</v>
      </c>
      <c r="E60" s="10">
        <v>0</v>
      </c>
      <c r="F60" s="10">
        <v>0</v>
      </c>
      <c r="G60" s="10">
        <v>2007</v>
      </c>
      <c r="H60" s="10">
        <v>433000</v>
      </c>
      <c r="I60" s="10">
        <v>26.7</v>
      </c>
      <c r="J60" s="10">
        <v>2008</v>
      </c>
      <c r="K60" s="10">
        <v>586000</v>
      </c>
      <c r="L60" s="10">
        <v>36.1</v>
      </c>
      <c r="M60" s="10">
        <v>1019000</v>
      </c>
      <c r="N60" s="10">
        <v>62.8</v>
      </c>
    </row>
    <row r="61" spans="1:14" x14ac:dyDescent="0.25">
      <c r="A61" s="5" t="s">
        <v>317</v>
      </c>
      <c r="B61" s="10">
        <v>2007</v>
      </c>
      <c r="C61" s="10">
        <v>1408000</v>
      </c>
      <c r="D61" s="10">
        <v>2007</v>
      </c>
      <c r="E61" s="10">
        <v>0</v>
      </c>
      <c r="F61" s="10">
        <v>0</v>
      </c>
      <c r="G61" s="10">
        <v>2008</v>
      </c>
      <c r="H61" s="10">
        <v>594000</v>
      </c>
      <c r="I61" s="10">
        <v>42.2</v>
      </c>
      <c r="J61" s="10">
        <v>2009</v>
      </c>
      <c r="K61" s="10">
        <v>741000</v>
      </c>
      <c r="L61" s="10">
        <v>52.6</v>
      </c>
      <c r="M61" s="10">
        <v>1335000</v>
      </c>
      <c r="N61" s="10">
        <v>94.8</v>
      </c>
    </row>
    <row r="62" spans="1:14" x14ac:dyDescent="0.25">
      <c r="A62" s="5" t="s">
        <v>317</v>
      </c>
      <c r="B62" s="10">
        <v>2008</v>
      </c>
      <c r="C62" s="10">
        <v>1912000</v>
      </c>
      <c r="D62" s="10">
        <v>2008</v>
      </c>
      <c r="E62" s="10">
        <v>0</v>
      </c>
      <c r="F62" s="10">
        <v>0</v>
      </c>
      <c r="G62" s="10">
        <v>2009</v>
      </c>
      <c r="H62" s="10">
        <v>507000</v>
      </c>
      <c r="I62" s="10">
        <v>26.5</v>
      </c>
      <c r="J62" s="10">
        <v>2010</v>
      </c>
      <c r="K62" s="10">
        <v>1120000</v>
      </c>
      <c r="L62" s="10">
        <v>58.6</v>
      </c>
      <c r="M62" s="10">
        <v>1627000</v>
      </c>
      <c r="N62" s="10">
        <v>85.1</v>
      </c>
    </row>
    <row r="63" spans="1:14" x14ac:dyDescent="0.25">
      <c r="A63" s="5" t="s">
        <v>317</v>
      </c>
      <c r="B63" s="10">
        <v>2009</v>
      </c>
      <c r="C63" s="10">
        <v>1154000</v>
      </c>
      <c r="D63" s="10">
        <v>2009</v>
      </c>
      <c r="E63" s="10">
        <v>0</v>
      </c>
      <c r="F63" s="10">
        <v>0</v>
      </c>
      <c r="G63" s="10">
        <v>2010</v>
      </c>
      <c r="H63" s="10">
        <v>741000</v>
      </c>
      <c r="I63" s="10">
        <v>64.2</v>
      </c>
      <c r="J63" s="10">
        <v>2011</v>
      </c>
      <c r="K63" s="10">
        <v>95000</v>
      </c>
      <c r="L63" s="10">
        <v>8.1999999999999993</v>
      </c>
      <c r="M63" s="10">
        <v>836000</v>
      </c>
      <c r="N63" s="10">
        <v>72.400000000000006</v>
      </c>
    </row>
    <row r="64" spans="1:14" x14ac:dyDescent="0.25">
      <c r="A64" s="5" t="s">
        <v>317</v>
      </c>
      <c r="B64" s="10">
        <v>2010</v>
      </c>
      <c r="C64" s="10">
        <v>2557000</v>
      </c>
      <c r="D64" s="10">
        <v>2010</v>
      </c>
      <c r="E64" s="10">
        <v>0</v>
      </c>
      <c r="F64" s="10">
        <v>0</v>
      </c>
      <c r="G64" s="10">
        <v>2011</v>
      </c>
      <c r="H64" s="10">
        <v>1126000</v>
      </c>
      <c r="I64" s="10">
        <v>44</v>
      </c>
      <c r="J64" s="10">
        <v>2012</v>
      </c>
      <c r="K64" s="10">
        <v>936000</v>
      </c>
      <c r="L64" s="10">
        <v>36.6</v>
      </c>
      <c r="M64" s="10">
        <v>2062000</v>
      </c>
      <c r="N64" s="10">
        <v>80.599999999999994</v>
      </c>
    </row>
    <row r="65" spans="1:14" x14ac:dyDescent="0.25">
      <c r="A65" s="5" t="s">
        <v>317</v>
      </c>
      <c r="B65" s="10">
        <v>2011</v>
      </c>
      <c r="C65" s="10">
        <v>2718000</v>
      </c>
      <c r="D65" s="10">
        <v>2011</v>
      </c>
      <c r="E65" s="10">
        <v>0</v>
      </c>
      <c r="F65" s="10">
        <v>0</v>
      </c>
      <c r="G65" s="10">
        <v>2012</v>
      </c>
      <c r="H65" s="10">
        <v>1203000</v>
      </c>
      <c r="I65" s="10">
        <v>44.3</v>
      </c>
      <c r="J65" s="10">
        <v>2013</v>
      </c>
      <c r="K65" s="10">
        <v>765000</v>
      </c>
      <c r="L65" s="10">
        <v>28.1</v>
      </c>
      <c r="M65" s="10">
        <v>1968000</v>
      </c>
      <c r="N65" s="10">
        <v>72.400000000000006</v>
      </c>
    </row>
    <row r="66" spans="1:14" x14ac:dyDescent="0.25">
      <c r="A66" s="5" t="s">
        <v>317</v>
      </c>
      <c r="B66" s="10">
        <v>2012</v>
      </c>
      <c r="C66" s="10">
        <v>2727000</v>
      </c>
      <c r="D66" s="10">
        <v>2012</v>
      </c>
      <c r="E66" s="10">
        <v>0</v>
      </c>
      <c r="F66" s="10">
        <v>0</v>
      </c>
      <c r="G66" s="10">
        <v>2013</v>
      </c>
      <c r="H66" s="10">
        <v>1422000</v>
      </c>
      <c r="I66" s="10">
        <v>52.1</v>
      </c>
      <c r="J66" s="10">
        <v>2014</v>
      </c>
      <c r="K66" s="10">
        <v>1167000</v>
      </c>
      <c r="L66" s="10">
        <v>42.8</v>
      </c>
      <c r="M66" s="10">
        <v>2589000</v>
      </c>
      <c r="N66" s="10">
        <v>94.9</v>
      </c>
    </row>
    <row r="67" spans="1:14" x14ac:dyDescent="0.25">
      <c r="A67" s="5" t="s">
        <v>317</v>
      </c>
      <c r="B67" s="10">
        <v>2013</v>
      </c>
      <c r="C67" s="10">
        <v>2104000</v>
      </c>
      <c r="D67" s="10">
        <v>2013</v>
      </c>
      <c r="E67" s="10">
        <v>0</v>
      </c>
      <c r="F67" s="10">
        <v>0</v>
      </c>
      <c r="G67" s="10">
        <v>2014</v>
      </c>
      <c r="H67" s="10">
        <v>1023000</v>
      </c>
      <c r="I67" s="10">
        <v>48.6</v>
      </c>
      <c r="J67" s="10">
        <v>2015</v>
      </c>
      <c r="K67" s="10">
        <v>512000</v>
      </c>
      <c r="L67" s="10">
        <v>24.3</v>
      </c>
      <c r="M67" s="10">
        <v>1535000</v>
      </c>
      <c r="N67" s="10">
        <v>72.900000000000006</v>
      </c>
    </row>
    <row r="68" spans="1:14" x14ac:dyDescent="0.25">
      <c r="A68" s="5" t="s">
        <v>317</v>
      </c>
      <c r="B68" s="10">
        <v>2014</v>
      </c>
      <c r="C68" s="10">
        <v>2829000</v>
      </c>
      <c r="D68" s="10">
        <v>2014</v>
      </c>
      <c r="E68" s="10">
        <v>0</v>
      </c>
      <c r="F68" s="10">
        <v>0</v>
      </c>
      <c r="G68" s="10">
        <v>2015</v>
      </c>
      <c r="H68" s="10">
        <v>1412000</v>
      </c>
      <c r="I68" s="10">
        <v>49.9</v>
      </c>
      <c r="J68" s="10">
        <v>2016</v>
      </c>
      <c r="K68" s="10">
        <v>1244000</v>
      </c>
      <c r="L68" s="10">
        <v>44</v>
      </c>
      <c r="M68" s="10">
        <v>2656000</v>
      </c>
      <c r="N68" s="10">
        <v>93.9</v>
      </c>
    </row>
    <row r="69" spans="1:14" x14ac:dyDescent="0.25">
      <c r="A69" s="5" t="s">
        <v>317</v>
      </c>
      <c r="B69" s="10">
        <v>2015</v>
      </c>
      <c r="C69" s="10">
        <v>3266000</v>
      </c>
      <c r="D69" s="10">
        <v>2015</v>
      </c>
      <c r="E69" s="10">
        <v>0</v>
      </c>
      <c r="F69" s="10">
        <v>0</v>
      </c>
      <c r="G69" s="10">
        <v>2016</v>
      </c>
      <c r="H69" s="10">
        <v>1580000</v>
      </c>
      <c r="I69" s="10">
        <v>48.4</v>
      </c>
      <c r="J69" s="10">
        <v>2017</v>
      </c>
      <c r="K69" s="10">
        <v>1521000</v>
      </c>
      <c r="L69" s="10">
        <v>46.6</v>
      </c>
      <c r="M69" s="10">
        <v>3101000</v>
      </c>
      <c r="N69" s="10">
        <v>95</v>
      </c>
    </row>
    <row r="70" spans="1:14" x14ac:dyDescent="0.25">
      <c r="A70" s="5" t="s">
        <v>317</v>
      </c>
      <c r="B70" s="10">
        <v>2016</v>
      </c>
      <c r="C70" s="10">
        <v>3050000</v>
      </c>
      <c r="D70" s="10">
        <v>2016</v>
      </c>
      <c r="E70" s="10">
        <v>0</v>
      </c>
      <c r="F70" s="10">
        <v>0</v>
      </c>
      <c r="G70" s="10">
        <v>2017</v>
      </c>
      <c r="H70" s="10">
        <v>1184000</v>
      </c>
      <c r="I70" s="10">
        <v>38.799999999999997</v>
      </c>
      <c r="J70" s="10">
        <v>2018</v>
      </c>
      <c r="K70" s="10">
        <v>1571000</v>
      </c>
      <c r="L70" s="10">
        <v>51.5</v>
      </c>
      <c r="M70" s="10">
        <v>2755000</v>
      </c>
      <c r="N70" s="10">
        <v>90.3</v>
      </c>
    </row>
    <row r="71" spans="1:14" x14ac:dyDescent="0.25">
      <c r="A71" s="5" t="s">
        <v>317</v>
      </c>
      <c r="B71" s="10">
        <v>2017</v>
      </c>
      <c r="C71" s="10">
        <v>3524000</v>
      </c>
      <c r="D71" s="10">
        <v>2017</v>
      </c>
      <c r="E71" s="10">
        <v>0</v>
      </c>
      <c r="F71" s="10">
        <v>0</v>
      </c>
      <c r="G71" s="10">
        <v>2018</v>
      </c>
      <c r="H71" s="10">
        <v>1699000</v>
      </c>
      <c r="I71" s="10">
        <v>48.2</v>
      </c>
      <c r="J71" s="10">
        <v>2019</v>
      </c>
      <c r="K71" s="10">
        <v>835000</v>
      </c>
      <c r="L71" s="10">
        <v>23.7</v>
      </c>
      <c r="M71" s="10">
        <v>2534000</v>
      </c>
      <c r="N71" s="10">
        <v>71.900000000000006</v>
      </c>
    </row>
    <row r="72" spans="1:14" x14ac:dyDescent="0.25">
      <c r="A72" s="5" t="s">
        <v>317</v>
      </c>
      <c r="B72" s="10">
        <v>2018</v>
      </c>
      <c r="C72" s="10">
        <v>3616000</v>
      </c>
      <c r="D72" s="10">
        <v>2018</v>
      </c>
      <c r="E72" s="10">
        <v>0</v>
      </c>
      <c r="F72" s="10">
        <v>0</v>
      </c>
      <c r="G72" s="10">
        <v>2019</v>
      </c>
      <c r="H72" s="10">
        <v>2068000</v>
      </c>
      <c r="I72" s="10">
        <v>57.2</v>
      </c>
      <c r="J72" s="10">
        <v>2020</v>
      </c>
      <c r="K72" s="10">
        <v>1382000</v>
      </c>
      <c r="L72" s="10">
        <v>38.200000000000003</v>
      </c>
      <c r="M72" s="10">
        <v>3450000</v>
      </c>
      <c r="N72" s="10">
        <v>95.4</v>
      </c>
    </row>
    <row r="73" spans="1:14" x14ac:dyDescent="0.25">
      <c r="A73" s="5" t="s">
        <v>317</v>
      </c>
      <c r="B73" s="10">
        <v>2019</v>
      </c>
      <c r="C73" s="10">
        <v>4670000</v>
      </c>
      <c r="D73" s="10">
        <v>2019</v>
      </c>
      <c r="E73" s="10">
        <v>0</v>
      </c>
      <c r="F73" s="10">
        <v>0</v>
      </c>
      <c r="G73" s="10">
        <v>2020</v>
      </c>
      <c r="H73" s="10">
        <v>2230000</v>
      </c>
      <c r="I73" s="10">
        <v>47.8</v>
      </c>
      <c r="J73" s="10">
        <v>2021</v>
      </c>
      <c r="K73" s="10">
        <v>1970000</v>
      </c>
      <c r="L73" s="10">
        <v>42.2</v>
      </c>
      <c r="M73" s="10">
        <v>4200000</v>
      </c>
      <c r="N73" s="10">
        <v>89.9</v>
      </c>
    </row>
    <row r="74" spans="1:14" x14ac:dyDescent="0.25">
      <c r="A74" s="5" t="s">
        <v>317</v>
      </c>
      <c r="B74" s="10">
        <v>2020</v>
      </c>
      <c r="C74" s="10">
        <v>4578000</v>
      </c>
      <c r="D74" s="10">
        <v>2020</v>
      </c>
      <c r="E74" s="10">
        <v>0</v>
      </c>
      <c r="F74" s="10">
        <v>0</v>
      </c>
      <c r="G74" s="10">
        <v>2021</v>
      </c>
      <c r="H74" s="10">
        <v>2162000</v>
      </c>
      <c r="I74" s="10">
        <v>47.2</v>
      </c>
      <c r="J74" s="10">
        <v>2022</v>
      </c>
      <c r="K74" s="10">
        <v>1487000</v>
      </c>
      <c r="L74" s="10">
        <v>32.5</v>
      </c>
      <c r="M74" s="10">
        <v>3649000</v>
      </c>
      <c r="N74" s="10">
        <v>79.7</v>
      </c>
    </row>
    <row r="75" spans="1:14" x14ac:dyDescent="0.25">
      <c r="A75" s="5" t="s">
        <v>317</v>
      </c>
      <c r="B75" s="10">
        <v>2021</v>
      </c>
      <c r="C75" s="10">
        <v>4469000</v>
      </c>
      <c r="D75" s="10">
        <v>2021</v>
      </c>
      <c r="E75" s="10">
        <v>0</v>
      </c>
      <c r="F75" s="10">
        <v>0</v>
      </c>
      <c r="G75" s="10">
        <v>2022</v>
      </c>
      <c r="H75" s="10">
        <v>1640000</v>
      </c>
      <c r="I75" s="10">
        <v>36.700000000000003</v>
      </c>
      <c r="J75" s="10">
        <v>2023</v>
      </c>
      <c r="K75" s="10">
        <v>2042000</v>
      </c>
      <c r="L75" s="10">
        <v>45.7</v>
      </c>
      <c r="M75" s="10">
        <v>3682000</v>
      </c>
      <c r="N75" s="10">
        <v>82.4</v>
      </c>
    </row>
    <row r="76" spans="1:14" x14ac:dyDescent="0.25">
      <c r="A76" s="5" t="s">
        <v>317</v>
      </c>
      <c r="B76" s="10">
        <v>2022</v>
      </c>
      <c r="C76" s="10">
        <v>5217000</v>
      </c>
      <c r="D76" s="10">
        <v>2022</v>
      </c>
      <c r="E76" s="10">
        <v>0</v>
      </c>
      <c r="F76" s="10">
        <v>0</v>
      </c>
      <c r="G76" s="10">
        <v>2023</v>
      </c>
      <c r="H76" s="10">
        <v>1279000</v>
      </c>
      <c r="I76" s="10">
        <v>24.5</v>
      </c>
      <c r="J76" s="10">
        <v>2024</v>
      </c>
      <c r="K76" s="10">
        <v>2107000</v>
      </c>
      <c r="L76" s="10">
        <v>40.4</v>
      </c>
      <c r="M76" s="10">
        <v>3386000</v>
      </c>
      <c r="N76" s="10">
        <v>64.900000000000006</v>
      </c>
    </row>
    <row r="77" spans="1:14" x14ac:dyDescent="0.25">
      <c r="A77" s="5" t="s">
        <v>317</v>
      </c>
      <c r="B77" s="10">
        <v>2023</v>
      </c>
      <c r="C77" s="10">
        <v>5227000</v>
      </c>
      <c r="D77" s="10">
        <v>2023</v>
      </c>
      <c r="E77" s="10">
        <v>0</v>
      </c>
      <c r="F77" s="10">
        <v>0</v>
      </c>
      <c r="G77" s="10">
        <v>2024</v>
      </c>
      <c r="H77" s="10">
        <v>1674000</v>
      </c>
      <c r="I77" s="10">
        <v>32</v>
      </c>
      <c r="J77" s="10">
        <v>2025</v>
      </c>
      <c r="K77" s="10">
        <v>1997000</v>
      </c>
      <c r="L77" s="10">
        <v>38.200000000000003</v>
      </c>
      <c r="M77" s="10">
        <v>3671000</v>
      </c>
      <c r="N77" s="10">
        <v>70.2</v>
      </c>
    </row>
    <row r="78" spans="1:14" x14ac:dyDescent="0.25">
      <c r="A78" s="5" t="s">
        <v>317</v>
      </c>
      <c r="B78" s="10">
        <v>2024</v>
      </c>
      <c r="C78" s="10">
        <v>5470000</v>
      </c>
      <c r="D78" s="10">
        <v>2024</v>
      </c>
      <c r="E78" s="10">
        <v>0</v>
      </c>
      <c r="F78" s="10">
        <v>0</v>
      </c>
      <c r="G78" s="10">
        <v>2025</v>
      </c>
      <c r="H78" s="10">
        <v>1914000</v>
      </c>
      <c r="I78" s="10">
        <v>35</v>
      </c>
      <c r="J78" s="10"/>
      <c r="K78" s="10"/>
      <c r="L78" s="10"/>
      <c r="M78" s="10"/>
      <c r="N78" s="10"/>
    </row>
    <row r="79" spans="1:14" x14ac:dyDescent="0.25">
      <c r="A79" s="5" t="s">
        <v>317</v>
      </c>
      <c r="B79" s="10">
        <v>2025</v>
      </c>
      <c r="C79" s="10">
        <v>6316000</v>
      </c>
      <c r="D79" s="10">
        <v>2025</v>
      </c>
      <c r="E79" s="10">
        <v>0</v>
      </c>
      <c r="F79" s="10">
        <v>0</v>
      </c>
      <c r="G79" s="10"/>
      <c r="H79" s="10"/>
      <c r="I79" s="10"/>
      <c r="J79" s="10"/>
      <c r="K79" s="10"/>
      <c r="L79" s="10"/>
      <c r="M79" s="10"/>
      <c r="N79" s="10"/>
    </row>
    <row r="80" spans="1:14" x14ac:dyDescent="0.25">
      <c r="A80" s="5" t="s">
        <v>318</v>
      </c>
      <c r="B80" s="10">
        <v>1988</v>
      </c>
      <c r="C80" s="10">
        <v>3010000</v>
      </c>
      <c r="D80" s="10">
        <v>1988</v>
      </c>
      <c r="E80" s="10">
        <v>0</v>
      </c>
      <c r="F80" s="10">
        <v>0</v>
      </c>
      <c r="G80" s="10">
        <v>1989</v>
      </c>
      <c r="H80" s="10">
        <v>1454000</v>
      </c>
      <c r="I80" s="10">
        <v>48.3</v>
      </c>
      <c r="J80" s="10">
        <v>1990</v>
      </c>
      <c r="K80" s="10">
        <v>670000</v>
      </c>
      <c r="L80" s="10">
        <v>22.3</v>
      </c>
      <c r="M80" s="10">
        <v>2124000</v>
      </c>
      <c r="N80" s="10">
        <v>70.599999999999994</v>
      </c>
    </row>
    <row r="81" spans="1:14" x14ac:dyDescent="0.25">
      <c r="A81" s="5" t="s">
        <v>318</v>
      </c>
      <c r="B81" s="10">
        <v>1989</v>
      </c>
      <c r="C81" s="10">
        <v>4055000</v>
      </c>
      <c r="D81" s="10">
        <v>1989</v>
      </c>
      <c r="E81" s="10">
        <v>0</v>
      </c>
      <c r="F81" s="10">
        <v>0</v>
      </c>
      <c r="G81" s="10">
        <v>1990</v>
      </c>
      <c r="H81" s="10">
        <v>1393000</v>
      </c>
      <c r="I81" s="10">
        <v>34.4</v>
      </c>
      <c r="J81" s="10">
        <v>1991</v>
      </c>
      <c r="K81" s="10">
        <v>1388000</v>
      </c>
      <c r="L81" s="10">
        <v>34.200000000000003</v>
      </c>
      <c r="M81" s="10">
        <v>2781000</v>
      </c>
      <c r="N81" s="10">
        <v>68.599999999999994</v>
      </c>
    </row>
    <row r="82" spans="1:14" x14ac:dyDescent="0.25">
      <c r="A82" s="5" t="s">
        <v>318</v>
      </c>
      <c r="B82" s="10">
        <v>1990</v>
      </c>
      <c r="C82" s="10">
        <v>4643000</v>
      </c>
      <c r="D82" s="10">
        <v>1990</v>
      </c>
      <c r="E82" s="10">
        <v>0</v>
      </c>
      <c r="F82" s="10">
        <v>0</v>
      </c>
      <c r="G82" s="10">
        <v>1991</v>
      </c>
      <c r="H82" s="10">
        <v>1687000</v>
      </c>
      <c r="I82" s="10">
        <v>36.299999999999997</v>
      </c>
      <c r="J82" s="10">
        <v>1992</v>
      </c>
      <c r="K82" s="10">
        <v>1335000</v>
      </c>
      <c r="L82" s="10">
        <v>28.8</v>
      </c>
      <c r="M82" s="10">
        <v>3022000</v>
      </c>
      <c r="N82" s="10">
        <v>65.099999999999994</v>
      </c>
    </row>
    <row r="83" spans="1:14" x14ac:dyDescent="0.25">
      <c r="A83" s="5" t="s">
        <v>318</v>
      </c>
      <c r="B83" s="10">
        <v>1991</v>
      </c>
      <c r="C83" s="10">
        <v>4013000</v>
      </c>
      <c r="D83" s="10">
        <v>1991</v>
      </c>
      <c r="E83" s="10">
        <v>0</v>
      </c>
      <c r="F83" s="10">
        <v>0</v>
      </c>
      <c r="G83" s="10">
        <v>1992</v>
      </c>
      <c r="H83" s="10">
        <v>2012000</v>
      </c>
      <c r="I83" s="10">
        <v>50.1</v>
      </c>
      <c r="J83" s="10">
        <v>1993</v>
      </c>
      <c r="K83" s="10">
        <v>1135000</v>
      </c>
      <c r="L83" s="10">
        <v>28.3</v>
      </c>
      <c r="M83" s="10">
        <v>3147000</v>
      </c>
      <c r="N83" s="10">
        <v>78.400000000000006</v>
      </c>
    </row>
    <row r="84" spans="1:14" x14ac:dyDescent="0.25">
      <c r="A84" s="5" t="s">
        <v>318</v>
      </c>
      <c r="B84" s="10">
        <v>1992</v>
      </c>
      <c r="C84" s="10">
        <v>5014000</v>
      </c>
      <c r="D84" s="10">
        <v>1992</v>
      </c>
      <c r="E84" s="10">
        <v>0</v>
      </c>
      <c r="F84" s="10">
        <v>0</v>
      </c>
      <c r="G84" s="10">
        <v>1993</v>
      </c>
      <c r="H84" s="10">
        <v>2342000</v>
      </c>
      <c r="I84" s="10">
        <v>46.7</v>
      </c>
      <c r="J84" s="10">
        <v>1994</v>
      </c>
      <c r="K84" s="10">
        <v>1248000</v>
      </c>
      <c r="L84" s="10">
        <v>24.9</v>
      </c>
      <c r="M84" s="10">
        <v>3590000</v>
      </c>
      <c r="N84" s="10">
        <v>71.599999999999994</v>
      </c>
    </row>
    <row r="85" spans="1:14" x14ac:dyDescent="0.25">
      <c r="A85" s="5" t="s">
        <v>318</v>
      </c>
      <c r="B85" s="10">
        <v>1993</v>
      </c>
      <c r="C85" s="10">
        <v>4491000</v>
      </c>
      <c r="D85" s="10">
        <v>1993</v>
      </c>
      <c r="E85" s="10">
        <v>0</v>
      </c>
      <c r="F85" s="10">
        <v>0</v>
      </c>
      <c r="G85" s="10">
        <v>1994</v>
      </c>
      <c r="H85" s="10">
        <v>3354000</v>
      </c>
      <c r="I85" s="10">
        <v>74.7</v>
      </c>
      <c r="J85" s="10">
        <v>1995</v>
      </c>
      <c r="K85" s="10">
        <v>993000</v>
      </c>
      <c r="L85" s="10">
        <v>22.1</v>
      </c>
      <c r="M85" s="10">
        <v>4347000</v>
      </c>
      <c r="N85" s="10">
        <v>96.8</v>
      </c>
    </row>
    <row r="86" spans="1:14" x14ac:dyDescent="0.25">
      <c r="A86" s="5" t="s">
        <v>318</v>
      </c>
      <c r="B86" s="10">
        <v>1994</v>
      </c>
      <c r="C86" s="10">
        <v>5012000</v>
      </c>
      <c r="D86" s="10">
        <v>1994</v>
      </c>
      <c r="E86" s="10">
        <v>24000</v>
      </c>
      <c r="F86" s="10">
        <v>0.5</v>
      </c>
      <c r="G86" s="10">
        <v>1995</v>
      </c>
      <c r="H86" s="10">
        <v>3055000</v>
      </c>
      <c r="I86" s="10">
        <v>61</v>
      </c>
      <c r="J86" s="10">
        <v>1996</v>
      </c>
      <c r="K86" s="10">
        <v>1846000</v>
      </c>
      <c r="L86" s="10">
        <v>36.799999999999997</v>
      </c>
      <c r="M86" s="10">
        <v>4925000</v>
      </c>
      <c r="N86" s="10">
        <v>98.3</v>
      </c>
    </row>
    <row r="87" spans="1:14" x14ac:dyDescent="0.25">
      <c r="A87" s="5" t="s">
        <v>318</v>
      </c>
      <c r="B87" s="10">
        <v>1995</v>
      </c>
      <c r="C87" s="10">
        <v>5811000</v>
      </c>
      <c r="D87" s="10">
        <v>1995</v>
      </c>
      <c r="E87" s="10">
        <v>41000</v>
      </c>
      <c r="F87" s="10">
        <v>0.7</v>
      </c>
      <c r="G87" s="10">
        <v>1996</v>
      </c>
      <c r="H87" s="10">
        <v>3021000</v>
      </c>
      <c r="I87" s="10">
        <v>52</v>
      </c>
      <c r="J87" s="10">
        <v>1997</v>
      </c>
      <c r="K87" s="10">
        <v>2622000</v>
      </c>
      <c r="L87" s="10">
        <v>45.1</v>
      </c>
      <c r="M87" s="10">
        <v>5684000</v>
      </c>
      <c r="N87" s="10">
        <v>97.8</v>
      </c>
    </row>
    <row r="88" spans="1:14" x14ac:dyDescent="0.25">
      <c r="A88" s="5" t="s">
        <v>318</v>
      </c>
      <c r="B88" s="10">
        <v>1996</v>
      </c>
      <c r="C88" s="10">
        <v>6234000</v>
      </c>
      <c r="D88" s="10">
        <v>1996</v>
      </c>
      <c r="E88" s="10">
        <v>0</v>
      </c>
      <c r="F88" s="10">
        <v>0</v>
      </c>
      <c r="G88" s="10">
        <v>1997</v>
      </c>
      <c r="H88" s="10">
        <v>3828000</v>
      </c>
      <c r="I88" s="10">
        <v>61.4</v>
      </c>
      <c r="J88" s="10">
        <v>1998</v>
      </c>
      <c r="K88" s="10">
        <v>1141000</v>
      </c>
      <c r="L88" s="10">
        <v>18.3</v>
      </c>
      <c r="M88" s="10">
        <v>4969000</v>
      </c>
      <c r="N88" s="10">
        <v>79.7</v>
      </c>
    </row>
    <row r="89" spans="1:14" x14ac:dyDescent="0.25">
      <c r="A89" s="5" t="s">
        <v>318</v>
      </c>
      <c r="B89" s="10">
        <v>1997</v>
      </c>
      <c r="C89" s="10">
        <v>13276000</v>
      </c>
      <c r="D89" s="10">
        <v>1997</v>
      </c>
      <c r="E89" s="10">
        <v>0</v>
      </c>
      <c r="F89" s="10">
        <v>0</v>
      </c>
      <c r="G89" s="10">
        <v>1998</v>
      </c>
      <c r="H89" s="10">
        <v>7265000</v>
      </c>
      <c r="I89" s="10">
        <v>54.7</v>
      </c>
      <c r="J89" s="10">
        <v>1999</v>
      </c>
      <c r="K89" s="10">
        <v>3835000</v>
      </c>
      <c r="L89" s="10">
        <v>28.9</v>
      </c>
      <c r="M89" s="10">
        <v>11100000</v>
      </c>
      <c r="N89" s="10">
        <v>83.6</v>
      </c>
    </row>
    <row r="90" spans="1:14" x14ac:dyDescent="0.25">
      <c r="A90" s="5" t="s">
        <v>318</v>
      </c>
      <c r="B90" s="10">
        <v>1998</v>
      </c>
      <c r="C90" s="10">
        <v>12617000</v>
      </c>
      <c r="D90" s="10">
        <v>1998</v>
      </c>
      <c r="E90" s="10">
        <v>78000</v>
      </c>
      <c r="F90" s="10">
        <v>0.6</v>
      </c>
      <c r="G90" s="10">
        <v>1999</v>
      </c>
      <c r="H90" s="10">
        <v>5498000</v>
      </c>
      <c r="I90" s="10">
        <v>43.6</v>
      </c>
      <c r="J90" s="10">
        <v>2000</v>
      </c>
      <c r="K90" s="10">
        <v>4783000</v>
      </c>
      <c r="L90" s="10">
        <v>37.9</v>
      </c>
      <c r="M90" s="10">
        <v>10359000</v>
      </c>
      <c r="N90" s="10">
        <v>82.1</v>
      </c>
    </row>
    <row r="91" spans="1:14" x14ac:dyDescent="0.25">
      <c r="A91" s="5" t="s">
        <v>318</v>
      </c>
      <c r="B91" s="10">
        <v>1999</v>
      </c>
      <c r="C91" s="10">
        <v>12663000</v>
      </c>
      <c r="D91" s="10">
        <v>1999</v>
      </c>
      <c r="E91" s="10">
        <v>65000</v>
      </c>
      <c r="F91" s="10">
        <v>0.5</v>
      </c>
      <c r="G91" s="10">
        <v>2000</v>
      </c>
      <c r="H91" s="10">
        <v>5576000</v>
      </c>
      <c r="I91" s="10">
        <v>44</v>
      </c>
      <c r="J91" s="10">
        <v>2001</v>
      </c>
      <c r="K91" s="10">
        <v>4139000</v>
      </c>
      <c r="L91" s="10">
        <v>32.700000000000003</v>
      </c>
      <c r="M91" s="10">
        <v>9780000</v>
      </c>
      <c r="N91" s="10">
        <v>77.2</v>
      </c>
    </row>
    <row r="92" spans="1:14" x14ac:dyDescent="0.25">
      <c r="A92" s="5" t="s">
        <v>318</v>
      </c>
      <c r="B92" s="10">
        <v>2000</v>
      </c>
      <c r="C92" s="10">
        <v>15096000</v>
      </c>
      <c r="D92" s="10">
        <v>2000</v>
      </c>
      <c r="E92" s="10">
        <v>0</v>
      </c>
      <c r="F92" s="10">
        <v>0</v>
      </c>
      <c r="G92" s="10">
        <v>2001</v>
      </c>
      <c r="H92" s="10">
        <v>5102000</v>
      </c>
      <c r="I92" s="10">
        <v>33.799999999999997</v>
      </c>
      <c r="J92" s="10">
        <v>2002</v>
      </c>
      <c r="K92" s="10">
        <v>4578000</v>
      </c>
      <c r="L92" s="10">
        <v>30.3</v>
      </c>
      <c r="M92" s="10">
        <v>9680000</v>
      </c>
      <c r="N92" s="10">
        <v>64.099999999999994</v>
      </c>
    </row>
    <row r="93" spans="1:14" x14ac:dyDescent="0.25">
      <c r="A93" s="5" t="s">
        <v>318</v>
      </c>
      <c r="B93" s="10">
        <v>2001</v>
      </c>
      <c r="C93" s="10">
        <v>17398000</v>
      </c>
      <c r="D93" s="10">
        <v>2001</v>
      </c>
      <c r="E93" s="10">
        <v>123000</v>
      </c>
      <c r="F93" s="10">
        <v>0.7</v>
      </c>
      <c r="G93" s="10">
        <v>2002</v>
      </c>
      <c r="H93" s="10">
        <v>6465000</v>
      </c>
      <c r="I93" s="10">
        <v>37.200000000000003</v>
      </c>
      <c r="J93" s="10">
        <v>2003</v>
      </c>
      <c r="K93" s="10">
        <v>7973000</v>
      </c>
      <c r="L93" s="10">
        <v>45.8</v>
      </c>
      <c r="M93" s="10">
        <v>14561000</v>
      </c>
      <c r="N93" s="10">
        <v>83.7</v>
      </c>
    </row>
    <row r="94" spans="1:14" x14ac:dyDescent="0.25">
      <c r="A94" s="5" t="s">
        <v>318</v>
      </c>
      <c r="B94" s="10">
        <v>2002</v>
      </c>
      <c r="C94" s="10">
        <v>17260000</v>
      </c>
      <c r="D94" s="10">
        <v>2002</v>
      </c>
      <c r="E94" s="10">
        <v>0</v>
      </c>
      <c r="F94" s="10">
        <v>0</v>
      </c>
      <c r="G94" s="10">
        <v>2003</v>
      </c>
      <c r="H94" s="10">
        <v>5850000</v>
      </c>
      <c r="I94" s="10">
        <v>33.9</v>
      </c>
      <c r="J94" s="10">
        <v>2004</v>
      </c>
      <c r="K94" s="10">
        <v>5675000</v>
      </c>
      <c r="L94" s="10">
        <v>32.9</v>
      </c>
      <c r="M94" s="10">
        <v>11525000</v>
      </c>
      <c r="N94" s="10">
        <v>66.8</v>
      </c>
    </row>
    <row r="95" spans="1:14" x14ac:dyDescent="0.25">
      <c r="A95" s="5" t="s">
        <v>318</v>
      </c>
      <c r="B95" s="10">
        <v>2003</v>
      </c>
      <c r="C95" s="10">
        <v>14446000</v>
      </c>
      <c r="D95" s="10">
        <v>2003</v>
      </c>
      <c r="E95" s="10">
        <v>0</v>
      </c>
      <c r="F95" s="10">
        <v>0</v>
      </c>
      <c r="G95" s="10">
        <v>2004</v>
      </c>
      <c r="H95" s="10">
        <v>6031000</v>
      </c>
      <c r="I95" s="10">
        <v>41.7</v>
      </c>
      <c r="J95" s="10">
        <v>2005</v>
      </c>
      <c r="K95" s="10">
        <v>4071000</v>
      </c>
      <c r="L95" s="10">
        <v>28.2</v>
      </c>
      <c r="M95" s="10">
        <v>10102000</v>
      </c>
      <c r="N95" s="10">
        <v>69.900000000000006</v>
      </c>
    </row>
    <row r="96" spans="1:14" x14ac:dyDescent="0.25">
      <c r="A96" s="5" t="s">
        <v>318</v>
      </c>
      <c r="B96" s="10">
        <v>2004</v>
      </c>
      <c r="C96" s="10">
        <v>12372000</v>
      </c>
      <c r="D96" s="10">
        <v>2004</v>
      </c>
      <c r="E96" s="10">
        <v>0</v>
      </c>
      <c r="F96" s="10">
        <v>0</v>
      </c>
      <c r="G96" s="10">
        <v>2005</v>
      </c>
      <c r="H96" s="10">
        <v>4220000</v>
      </c>
      <c r="I96" s="10">
        <v>34.1</v>
      </c>
      <c r="J96" s="10">
        <v>2006</v>
      </c>
      <c r="K96" s="10">
        <v>4040000</v>
      </c>
      <c r="L96" s="10">
        <v>32.700000000000003</v>
      </c>
      <c r="M96" s="10">
        <v>8260000</v>
      </c>
      <c r="N96" s="10">
        <v>66.8</v>
      </c>
    </row>
    <row r="97" spans="1:14" x14ac:dyDescent="0.25">
      <c r="A97" s="5" t="s">
        <v>318</v>
      </c>
      <c r="B97" s="10">
        <v>2005</v>
      </c>
      <c r="C97" s="10">
        <v>10824000</v>
      </c>
      <c r="D97" s="10">
        <v>2005</v>
      </c>
      <c r="E97" s="10">
        <v>0</v>
      </c>
      <c r="F97" s="10">
        <v>0</v>
      </c>
      <c r="G97" s="10">
        <v>2006</v>
      </c>
      <c r="H97" s="10">
        <v>4162000</v>
      </c>
      <c r="I97" s="10">
        <v>38.4</v>
      </c>
      <c r="J97" s="10">
        <v>2007</v>
      </c>
      <c r="K97" s="10">
        <v>4175000</v>
      </c>
      <c r="L97" s="10">
        <v>38.6</v>
      </c>
      <c r="M97" s="10">
        <v>8337000</v>
      </c>
      <c r="N97" s="10">
        <v>77</v>
      </c>
    </row>
    <row r="98" spans="1:14" x14ac:dyDescent="0.25">
      <c r="A98" s="5" t="s">
        <v>318</v>
      </c>
      <c r="B98" s="10">
        <v>2006</v>
      </c>
      <c r="C98" s="10">
        <v>13180000</v>
      </c>
      <c r="D98" s="10">
        <v>2006</v>
      </c>
      <c r="E98" s="10">
        <v>0</v>
      </c>
      <c r="F98" s="10">
        <v>0</v>
      </c>
      <c r="G98" s="10">
        <v>2007</v>
      </c>
      <c r="H98" s="10">
        <v>4578000</v>
      </c>
      <c r="I98" s="10">
        <v>34.700000000000003</v>
      </c>
      <c r="J98" s="10">
        <v>2008</v>
      </c>
      <c r="K98" s="10">
        <v>4959000</v>
      </c>
      <c r="L98" s="10">
        <v>37.6</v>
      </c>
      <c r="M98" s="10">
        <v>9537000</v>
      </c>
      <c r="N98" s="10">
        <v>72.3</v>
      </c>
    </row>
    <row r="99" spans="1:14" x14ac:dyDescent="0.25">
      <c r="A99" s="5" t="s">
        <v>318</v>
      </c>
      <c r="B99" s="10">
        <v>2007</v>
      </c>
      <c r="C99" s="10">
        <v>14947000</v>
      </c>
      <c r="D99" s="10">
        <v>2007</v>
      </c>
      <c r="E99" s="10">
        <v>0</v>
      </c>
      <c r="F99" s="10">
        <v>0</v>
      </c>
      <c r="G99" s="10">
        <v>2008</v>
      </c>
      <c r="H99" s="10">
        <v>4610000</v>
      </c>
      <c r="I99" s="10">
        <v>30.8</v>
      </c>
      <c r="J99" s="10">
        <v>2009</v>
      </c>
      <c r="K99" s="10">
        <v>4930000</v>
      </c>
      <c r="L99" s="10">
        <v>33</v>
      </c>
      <c r="M99" s="10">
        <v>9540000</v>
      </c>
      <c r="N99" s="10">
        <v>63.8</v>
      </c>
    </row>
    <row r="100" spans="1:14" x14ac:dyDescent="0.25">
      <c r="A100" s="5" t="s">
        <v>318</v>
      </c>
      <c r="B100" s="10">
        <v>2008</v>
      </c>
      <c r="C100" s="10">
        <v>13929000</v>
      </c>
      <c r="D100" s="10">
        <v>2008</v>
      </c>
      <c r="E100" s="10">
        <v>0</v>
      </c>
      <c r="F100" s="10">
        <v>0</v>
      </c>
      <c r="G100" s="10">
        <v>2009</v>
      </c>
      <c r="H100" s="10">
        <v>4992000</v>
      </c>
      <c r="I100" s="10">
        <v>35.799999999999997</v>
      </c>
      <c r="J100" s="10">
        <v>2010</v>
      </c>
      <c r="K100" s="10">
        <v>4659000</v>
      </c>
      <c r="L100" s="10">
        <v>33.4</v>
      </c>
      <c r="M100" s="10">
        <v>9651000</v>
      </c>
      <c r="N100" s="10">
        <v>69.2</v>
      </c>
    </row>
    <row r="101" spans="1:14" x14ac:dyDescent="0.25">
      <c r="A101" s="5" t="s">
        <v>318</v>
      </c>
      <c r="B101" s="10">
        <v>2009</v>
      </c>
      <c r="C101" s="10">
        <v>10031000</v>
      </c>
      <c r="D101" s="10">
        <v>2009</v>
      </c>
      <c r="E101" s="10">
        <v>29000</v>
      </c>
      <c r="F101" s="10">
        <v>0.3</v>
      </c>
      <c r="G101" s="10">
        <v>2010</v>
      </c>
      <c r="H101" s="10">
        <v>4201000</v>
      </c>
      <c r="I101" s="10">
        <v>41.9</v>
      </c>
      <c r="J101" s="10">
        <v>2011</v>
      </c>
      <c r="K101" s="10">
        <v>3234000</v>
      </c>
      <c r="L101" s="10">
        <v>32.200000000000003</v>
      </c>
      <c r="M101" s="10">
        <v>7464000</v>
      </c>
      <c r="N101" s="10">
        <v>74.400000000000006</v>
      </c>
    </row>
    <row r="102" spans="1:14" x14ac:dyDescent="0.25">
      <c r="A102" s="5" t="s">
        <v>318</v>
      </c>
      <c r="B102" s="10">
        <v>2010</v>
      </c>
      <c r="C102" s="10">
        <v>11573000</v>
      </c>
      <c r="D102" s="10">
        <v>2010</v>
      </c>
      <c r="E102" s="10">
        <v>0</v>
      </c>
      <c r="F102" s="10">
        <v>0</v>
      </c>
      <c r="G102" s="10">
        <v>2011</v>
      </c>
      <c r="H102" s="10">
        <v>4134000</v>
      </c>
      <c r="I102" s="10">
        <v>35.700000000000003</v>
      </c>
      <c r="J102" s="10">
        <v>2012</v>
      </c>
      <c r="K102" s="10">
        <v>4292000</v>
      </c>
      <c r="L102" s="10">
        <v>37.1</v>
      </c>
      <c r="M102" s="10">
        <v>8426000</v>
      </c>
      <c r="N102" s="10">
        <v>72.8</v>
      </c>
    </row>
    <row r="103" spans="1:14" x14ac:dyDescent="0.25">
      <c r="A103" s="5" t="s">
        <v>318</v>
      </c>
      <c r="B103" s="10">
        <v>2011</v>
      </c>
      <c r="C103" s="10">
        <v>11206000</v>
      </c>
      <c r="D103" s="10">
        <v>2011</v>
      </c>
      <c r="E103" s="10">
        <v>49000</v>
      </c>
      <c r="F103" s="10">
        <v>0.4</v>
      </c>
      <c r="G103" s="10">
        <v>2012</v>
      </c>
      <c r="H103" s="10">
        <v>4911000</v>
      </c>
      <c r="I103" s="10">
        <v>43.8</v>
      </c>
      <c r="J103" s="10">
        <v>2013</v>
      </c>
      <c r="K103" s="10">
        <v>2709000</v>
      </c>
      <c r="L103" s="10">
        <v>24.2</v>
      </c>
      <c r="M103" s="10">
        <v>7669000</v>
      </c>
      <c r="N103" s="10">
        <v>68.400000000000006</v>
      </c>
    </row>
    <row r="104" spans="1:14" x14ac:dyDescent="0.25">
      <c r="A104" s="5" t="s">
        <v>318</v>
      </c>
      <c r="B104" s="10">
        <v>2012</v>
      </c>
      <c r="C104" s="10">
        <v>11389000</v>
      </c>
      <c r="D104" s="10">
        <v>2012</v>
      </c>
      <c r="E104" s="10">
        <v>0</v>
      </c>
      <c r="F104" s="10">
        <v>0</v>
      </c>
      <c r="G104" s="10">
        <v>2013</v>
      </c>
      <c r="H104" s="10">
        <v>4995000</v>
      </c>
      <c r="I104" s="10">
        <v>43.9</v>
      </c>
      <c r="J104" s="10">
        <v>2014</v>
      </c>
      <c r="K104" s="10">
        <v>4022000</v>
      </c>
      <c r="L104" s="10">
        <v>35.299999999999997</v>
      </c>
      <c r="M104" s="10">
        <v>9017000</v>
      </c>
      <c r="N104" s="10">
        <v>79.2</v>
      </c>
    </row>
    <row r="105" spans="1:14" x14ac:dyDescent="0.25">
      <c r="A105" s="5" t="s">
        <v>318</v>
      </c>
      <c r="B105" s="10">
        <v>2013</v>
      </c>
      <c r="C105" s="10">
        <v>9956000</v>
      </c>
      <c r="D105" s="10">
        <v>2013</v>
      </c>
      <c r="E105" s="10">
        <v>0</v>
      </c>
      <c r="F105" s="10">
        <v>0</v>
      </c>
      <c r="G105" s="10">
        <v>2014</v>
      </c>
      <c r="H105" s="10">
        <v>4289000</v>
      </c>
      <c r="I105" s="10">
        <v>43.1</v>
      </c>
      <c r="J105" s="10">
        <v>2015</v>
      </c>
      <c r="K105" s="10">
        <v>3034000</v>
      </c>
      <c r="L105" s="10">
        <v>30.5</v>
      </c>
      <c r="M105" s="10">
        <v>7323000</v>
      </c>
      <c r="N105" s="10">
        <v>73.599999999999994</v>
      </c>
    </row>
    <row r="106" spans="1:14" x14ac:dyDescent="0.25">
      <c r="A106" s="5" t="s">
        <v>318</v>
      </c>
      <c r="B106" s="10">
        <v>2014</v>
      </c>
      <c r="C106" s="10">
        <v>11309000</v>
      </c>
      <c r="D106" s="10">
        <v>2014</v>
      </c>
      <c r="E106" s="10">
        <v>0</v>
      </c>
      <c r="F106" s="10">
        <v>0</v>
      </c>
      <c r="G106" s="10">
        <v>2015</v>
      </c>
      <c r="H106" s="10">
        <v>5042000</v>
      </c>
      <c r="I106" s="10">
        <v>44.6</v>
      </c>
      <c r="J106" s="10">
        <v>2016</v>
      </c>
      <c r="K106" s="10">
        <v>2663000</v>
      </c>
      <c r="L106" s="10">
        <v>23.5</v>
      </c>
      <c r="M106" s="10">
        <v>7705000</v>
      </c>
      <c r="N106" s="10">
        <v>68.099999999999994</v>
      </c>
    </row>
    <row r="107" spans="1:14" x14ac:dyDescent="0.25">
      <c r="A107" s="5" t="s">
        <v>318</v>
      </c>
      <c r="B107" s="10">
        <v>2015</v>
      </c>
      <c r="C107" s="10">
        <v>9040000</v>
      </c>
      <c r="D107" s="10">
        <v>2015</v>
      </c>
      <c r="E107" s="10">
        <v>0</v>
      </c>
      <c r="F107" s="10">
        <v>0</v>
      </c>
      <c r="G107" s="10">
        <v>2016</v>
      </c>
      <c r="H107" s="10">
        <v>5322000</v>
      </c>
      <c r="I107" s="10">
        <v>58.9</v>
      </c>
      <c r="J107" s="10">
        <v>2017</v>
      </c>
      <c r="K107" s="10">
        <v>1592000</v>
      </c>
      <c r="L107" s="10">
        <v>17.600000000000001</v>
      </c>
      <c r="M107" s="10">
        <v>6914000</v>
      </c>
      <c r="N107" s="10">
        <v>76.5</v>
      </c>
    </row>
    <row r="108" spans="1:14" x14ac:dyDescent="0.25">
      <c r="A108" s="5" t="s">
        <v>318</v>
      </c>
      <c r="B108" s="10">
        <v>2016</v>
      </c>
      <c r="C108" s="10">
        <v>10640000</v>
      </c>
      <c r="D108" s="10">
        <v>2016</v>
      </c>
      <c r="E108" s="10">
        <v>0</v>
      </c>
      <c r="F108" s="10">
        <v>0</v>
      </c>
      <c r="G108" s="10">
        <v>2017</v>
      </c>
      <c r="H108" s="10">
        <v>6012000</v>
      </c>
      <c r="I108" s="10">
        <v>56.5</v>
      </c>
      <c r="J108" s="10">
        <v>2018</v>
      </c>
      <c r="K108" s="10">
        <v>1723000</v>
      </c>
      <c r="L108" s="10">
        <v>16.2</v>
      </c>
      <c r="M108" s="10">
        <v>7735000</v>
      </c>
      <c r="N108" s="10">
        <v>72.7</v>
      </c>
    </row>
    <row r="109" spans="1:14" x14ac:dyDescent="0.25">
      <c r="A109" s="5" t="s">
        <v>318</v>
      </c>
      <c r="B109" s="10">
        <v>2017</v>
      </c>
      <c r="C109" s="10">
        <v>8539000</v>
      </c>
      <c r="D109" s="10">
        <v>2017</v>
      </c>
      <c r="E109" s="10">
        <v>0</v>
      </c>
      <c r="F109" s="10">
        <v>0</v>
      </c>
      <c r="G109" s="10">
        <v>2018</v>
      </c>
      <c r="H109" s="10">
        <v>4579000</v>
      </c>
      <c r="I109" s="10">
        <v>53.6</v>
      </c>
      <c r="J109" s="10">
        <v>2019</v>
      </c>
      <c r="K109" s="10">
        <v>2005000</v>
      </c>
      <c r="L109" s="10">
        <v>23.5</v>
      </c>
      <c r="M109" s="10">
        <v>6584000</v>
      </c>
      <c r="N109" s="10">
        <v>77.099999999999994</v>
      </c>
    </row>
    <row r="110" spans="1:14" x14ac:dyDescent="0.25">
      <c r="A110" s="5" t="s">
        <v>318</v>
      </c>
      <c r="B110" s="10">
        <v>2018</v>
      </c>
      <c r="C110" s="10">
        <v>11312000</v>
      </c>
      <c r="D110" s="10">
        <v>2018</v>
      </c>
      <c r="E110" s="10">
        <v>0</v>
      </c>
      <c r="F110" s="10">
        <v>0</v>
      </c>
      <c r="G110" s="10">
        <v>2019</v>
      </c>
      <c r="H110" s="10">
        <v>4430000</v>
      </c>
      <c r="I110" s="10">
        <v>39.200000000000003</v>
      </c>
      <c r="J110" s="10">
        <v>2020</v>
      </c>
      <c r="K110" s="10">
        <v>2527000</v>
      </c>
      <c r="L110" s="10">
        <v>22.3</v>
      </c>
      <c r="M110" s="10">
        <v>6957000</v>
      </c>
      <c r="N110" s="10">
        <v>61.5</v>
      </c>
    </row>
    <row r="111" spans="1:14" x14ac:dyDescent="0.25">
      <c r="A111" s="5" t="s">
        <v>318</v>
      </c>
      <c r="B111" s="10">
        <v>2019</v>
      </c>
      <c r="C111" s="10">
        <v>7613000</v>
      </c>
      <c r="D111" s="10">
        <v>2019</v>
      </c>
      <c r="E111" s="10">
        <v>114000</v>
      </c>
      <c r="F111" s="10">
        <v>1.5</v>
      </c>
      <c r="G111" s="10">
        <v>2020</v>
      </c>
      <c r="H111" s="10">
        <v>4241000</v>
      </c>
      <c r="I111" s="10">
        <v>55.7</v>
      </c>
      <c r="J111" s="10">
        <v>2021</v>
      </c>
      <c r="K111" s="10">
        <v>2186000</v>
      </c>
      <c r="L111" s="10">
        <v>28.7</v>
      </c>
      <c r="M111" s="10">
        <v>6541000</v>
      </c>
      <c r="N111" s="10">
        <v>85.9</v>
      </c>
    </row>
    <row r="112" spans="1:14" x14ac:dyDescent="0.25">
      <c r="A112" s="5" t="s">
        <v>318</v>
      </c>
      <c r="B112" s="10">
        <v>2020</v>
      </c>
      <c r="C112" s="10">
        <v>10072000</v>
      </c>
      <c r="D112" s="10">
        <v>2020</v>
      </c>
      <c r="E112" s="10">
        <v>84000</v>
      </c>
      <c r="F112" s="10">
        <v>0.8</v>
      </c>
      <c r="G112" s="10">
        <v>2021</v>
      </c>
      <c r="H112" s="10">
        <v>5246000</v>
      </c>
      <c r="I112" s="10">
        <v>52.1</v>
      </c>
      <c r="J112" s="10">
        <v>2022</v>
      </c>
      <c r="K112" s="10">
        <v>2735000</v>
      </c>
      <c r="L112" s="10">
        <v>27.2</v>
      </c>
      <c r="M112" s="10">
        <v>8065000</v>
      </c>
      <c r="N112" s="10">
        <v>80.099999999999994</v>
      </c>
    </row>
    <row r="113" spans="1:14" x14ac:dyDescent="0.25">
      <c r="A113" s="5" t="s">
        <v>318</v>
      </c>
      <c r="B113" s="10">
        <v>2021</v>
      </c>
      <c r="C113" s="10">
        <v>10090000</v>
      </c>
      <c r="D113" s="10">
        <v>2021</v>
      </c>
      <c r="E113" s="10">
        <v>0</v>
      </c>
      <c r="F113" s="10">
        <v>0</v>
      </c>
      <c r="G113" s="10">
        <v>2022</v>
      </c>
      <c r="H113" s="10">
        <v>4850000</v>
      </c>
      <c r="I113" s="10">
        <v>48.1</v>
      </c>
      <c r="J113" s="10">
        <v>2023</v>
      </c>
      <c r="K113" s="10">
        <v>2303000</v>
      </c>
      <c r="L113" s="10">
        <v>22.8</v>
      </c>
      <c r="M113" s="10">
        <v>7153000</v>
      </c>
      <c r="N113" s="10">
        <v>70.900000000000006</v>
      </c>
    </row>
    <row r="114" spans="1:14" x14ac:dyDescent="0.25">
      <c r="A114" s="5" t="s">
        <v>318</v>
      </c>
      <c r="B114" s="10">
        <v>2022</v>
      </c>
      <c r="C114" s="10">
        <v>10571000</v>
      </c>
      <c r="D114" s="10">
        <v>2022</v>
      </c>
      <c r="E114" s="10">
        <v>0</v>
      </c>
      <c r="F114" s="10">
        <v>0</v>
      </c>
      <c r="G114" s="10">
        <v>2023</v>
      </c>
      <c r="H114" s="10">
        <v>4042000</v>
      </c>
      <c r="I114" s="10">
        <v>40.1</v>
      </c>
      <c r="J114" s="10">
        <v>2024</v>
      </c>
      <c r="K114" s="10">
        <v>2990000</v>
      </c>
      <c r="L114" s="10">
        <v>28.3</v>
      </c>
      <c r="M114" s="10">
        <v>7032000</v>
      </c>
      <c r="N114" s="10">
        <v>66.5</v>
      </c>
    </row>
    <row r="115" spans="1:14" x14ac:dyDescent="0.25">
      <c r="A115" s="5" t="s">
        <v>318</v>
      </c>
      <c r="B115" s="10">
        <v>2023</v>
      </c>
      <c r="C115" s="10">
        <v>8938000</v>
      </c>
      <c r="D115" s="10">
        <v>2023</v>
      </c>
      <c r="E115" s="10">
        <v>30000</v>
      </c>
      <c r="F115" s="10">
        <v>0.3</v>
      </c>
      <c r="G115" s="10">
        <v>2024</v>
      </c>
      <c r="H115" s="10">
        <v>4311000</v>
      </c>
      <c r="I115" s="10">
        <v>48.2</v>
      </c>
      <c r="J115" s="10">
        <v>2025</v>
      </c>
      <c r="K115" s="10">
        <v>2851000</v>
      </c>
      <c r="L115" s="10">
        <v>31.9</v>
      </c>
      <c r="M115" s="10">
        <v>7192000</v>
      </c>
      <c r="N115" s="10">
        <v>80.400000000000006</v>
      </c>
    </row>
    <row r="116" spans="1:14" x14ac:dyDescent="0.25">
      <c r="A116" s="5" t="s">
        <v>318</v>
      </c>
      <c r="B116" s="10">
        <v>2024</v>
      </c>
      <c r="C116" s="10">
        <v>6660000</v>
      </c>
      <c r="D116" s="10">
        <v>2024</v>
      </c>
      <c r="E116" s="10">
        <v>0</v>
      </c>
      <c r="F116" s="10">
        <v>0</v>
      </c>
      <c r="G116" s="10">
        <v>2025</v>
      </c>
      <c r="H116" s="10">
        <v>3547000</v>
      </c>
      <c r="I116" s="10">
        <v>53.3</v>
      </c>
      <c r="J116" s="10"/>
      <c r="K116" s="10"/>
      <c r="L116" s="10"/>
      <c r="M116" s="10"/>
      <c r="N116" s="10"/>
    </row>
    <row r="117" spans="1:14" x14ac:dyDescent="0.25">
      <c r="A117" s="5" t="s">
        <v>318</v>
      </c>
      <c r="B117" s="10">
        <v>2025</v>
      </c>
      <c r="C117" s="10">
        <v>10004000</v>
      </c>
      <c r="D117" s="10">
        <v>2025</v>
      </c>
      <c r="E117" s="10">
        <v>0</v>
      </c>
      <c r="F117" s="10">
        <v>0</v>
      </c>
      <c r="G117" s="10"/>
      <c r="H117" s="10"/>
      <c r="I117" s="10"/>
      <c r="J117" s="10"/>
      <c r="K117" s="10"/>
      <c r="L117" s="10"/>
      <c r="M117" s="10"/>
      <c r="N117" s="10"/>
    </row>
    <row r="118" spans="1:14" x14ac:dyDescent="0.25">
      <c r="A118" s="5" t="s">
        <v>478</v>
      </c>
      <c r="B118" s="10">
        <v>1988</v>
      </c>
      <c r="C118" s="10">
        <v>4095000</v>
      </c>
      <c r="D118" s="10">
        <v>1988</v>
      </c>
      <c r="E118" s="10">
        <v>0</v>
      </c>
      <c r="F118" s="10">
        <v>0</v>
      </c>
      <c r="G118" s="10">
        <v>1989</v>
      </c>
      <c r="H118" s="10">
        <v>1928000</v>
      </c>
      <c r="I118" s="10">
        <v>47.1</v>
      </c>
      <c r="J118" s="10">
        <v>1990</v>
      </c>
      <c r="K118" s="10">
        <v>1097000</v>
      </c>
      <c r="L118" s="10">
        <v>26.8</v>
      </c>
      <c r="M118" s="10">
        <v>3025000</v>
      </c>
      <c r="N118" s="10">
        <v>73.900000000000006</v>
      </c>
    </row>
    <row r="119" spans="1:14" x14ac:dyDescent="0.25">
      <c r="A119" s="5" t="s">
        <v>478</v>
      </c>
      <c r="B119" s="10">
        <v>1989</v>
      </c>
      <c r="C119" s="10">
        <v>4969000</v>
      </c>
      <c r="D119" s="10">
        <v>1989</v>
      </c>
      <c r="E119" s="10">
        <v>0</v>
      </c>
      <c r="F119" s="10">
        <v>0</v>
      </c>
      <c r="G119" s="10">
        <v>1990</v>
      </c>
      <c r="H119" s="10">
        <v>1044000</v>
      </c>
      <c r="I119" s="10">
        <v>21</v>
      </c>
      <c r="J119" s="10">
        <v>1991</v>
      </c>
      <c r="K119" s="10">
        <v>1338000</v>
      </c>
      <c r="L119" s="10">
        <v>26.9</v>
      </c>
      <c r="M119" s="10">
        <v>2382000</v>
      </c>
      <c r="N119" s="10">
        <v>47.9</v>
      </c>
    </row>
    <row r="120" spans="1:14" x14ac:dyDescent="0.25">
      <c r="A120" s="5" t="s">
        <v>478</v>
      </c>
      <c r="B120" s="10">
        <v>1990</v>
      </c>
      <c r="C120" s="10">
        <v>4213000</v>
      </c>
      <c r="D120" s="10">
        <v>1990</v>
      </c>
      <c r="E120" s="10">
        <v>0</v>
      </c>
      <c r="F120" s="10">
        <v>0</v>
      </c>
      <c r="G120" s="10">
        <v>1991</v>
      </c>
      <c r="H120" s="10">
        <v>1587000</v>
      </c>
      <c r="I120" s="10">
        <v>37.700000000000003</v>
      </c>
      <c r="J120" s="10">
        <v>1992</v>
      </c>
      <c r="K120" s="10">
        <v>986000</v>
      </c>
      <c r="L120" s="10">
        <v>23.4</v>
      </c>
      <c r="M120" s="10">
        <v>2573000</v>
      </c>
      <c r="N120" s="10">
        <v>61.1</v>
      </c>
    </row>
    <row r="121" spans="1:14" x14ac:dyDescent="0.25">
      <c r="A121" s="5" t="s">
        <v>478</v>
      </c>
      <c r="B121" s="10">
        <v>1991</v>
      </c>
      <c r="C121" s="10">
        <v>4597000</v>
      </c>
      <c r="D121" s="10">
        <v>1991</v>
      </c>
      <c r="E121" s="10">
        <v>0</v>
      </c>
      <c r="F121" s="10">
        <v>0</v>
      </c>
      <c r="G121" s="10">
        <v>1992</v>
      </c>
      <c r="H121" s="10">
        <v>1355000</v>
      </c>
      <c r="I121" s="10">
        <v>29.5</v>
      </c>
      <c r="J121" s="10">
        <v>1993</v>
      </c>
      <c r="K121" s="10">
        <v>981000</v>
      </c>
      <c r="L121" s="10">
        <v>21.3</v>
      </c>
      <c r="M121" s="10">
        <v>2336000</v>
      </c>
      <c r="N121" s="10">
        <v>50.8</v>
      </c>
    </row>
    <row r="122" spans="1:14" x14ac:dyDescent="0.25">
      <c r="A122" s="5" t="s">
        <v>478</v>
      </c>
      <c r="B122" s="10">
        <v>1992</v>
      </c>
      <c r="C122" s="10">
        <v>3989000</v>
      </c>
      <c r="D122" s="10">
        <v>1992</v>
      </c>
      <c r="E122" s="10">
        <v>0</v>
      </c>
      <c r="F122" s="10">
        <v>0</v>
      </c>
      <c r="G122" s="10">
        <v>1993</v>
      </c>
      <c r="H122" s="10">
        <v>1667000</v>
      </c>
      <c r="I122" s="10">
        <v>41.8</v>
      </c>
      <c r="J122" s="10">
        <v>1994</v>
      </c>
      <c r="K122" s="10">
        <v>1182000</v>
      </c>
      <c r="L122" s="10">
        <v>29.6</v>
      </c>
      <c r="M122" s="10">
        <v>2849000</v>
      </c>
      <c r="N122" s="10">
        <v>71.400000000000006</v>
      </c>
    </row>
    <row r="123" spans="1:14" x14ac:dyDescent="0.25">
      <c r="A123" s="5" t="s">
        <v>478</v>
      </c>
      <c r="B123" s="10">
        <v>1993</v>
      </c>
      <c r="C123" s="10">
        <v>5131000</v>
      </c>
      <c r="D123" s="10">
        <v>1993</v>
      </c>
      <c r="E123" s="10">
        <v>0</v>
      </c>
      <c r="F123" s="10">
        <v>0</v>
      </c>
      <c r="G123" s="10">
        <v>1994</v>
      </c>
      <c r="H123" s="10">
        <v>2300000</v>
      </c>
      <c r="I123" s="10">
        <v>44.8</v>
      </c>
      <c r="J123" s="10">
        <v>1995</v>
      </c>
      <c r="K123" s="10">
        <v>1215000</v>
      </c>
      <c r="L123" s="10">
        <v>23.7</v>
      </c>
      <c r="M123" s="10">
        <v>3515000</v>
      </c>
      <c r="N123" s="10">
        <v>68.5</v>
      </c>
    </row>
    <row r="124" spans="1:14" x14ac:dyDescent="0.25">
      <c r="A124" s="5" t="s">
        <v>478</v>
      </c>
      <c r="B124" s="10">
        <v>1994</v>
      </c>
      <c r="C124" s="10">
        <v>4614000</v>
      </c>
      <c r="D124" s="10">
        <v>1994</v>
      </c>
      <c r="E124" s="10">
        <v>0</v>
      </c>
      <c r="F124" s="10">
        <v>0</v>
      </c>
      <c r="G124" s="10">
        <v>1995</v>
      </c>
      <c r="H124" s="10">
        <v>2994000</v>
      </c>
      <c r="I124" s="10">
        <v>64.900000000000006</v>
      </c>
      <c r="J124" s="10">
        <v>1996</v>
      </c>
      <c r="K124" s="10">
        <v>1460000</v>
      </c>
      <c r="L124" s="10">
        <v>31.6</v>
      </c>
      <c r="M124" s="10">
        <v>4454000</v>
      </c>
      <c r="N124" s="10">
        <v>96.5</v>
      </c>
    </row>
    <row r="125" spans="1:14" x14ac:dyDescent="0.25">
      <c r="A125" s="5" t="s">
        <v>478</v>
      </c>
      <c r="B125" s="10">
        <v>1995</v>
      </c>
      <c r="C125" s="10">
        <v>6437000</v>
      </c>
      <c r="D125" s="10">
        <v>1995</v>
      </c>
      <c r="E125" s="10">
        <v>25000</v>
      </c>
      <c r="F125" s="10">
        <v>0.4</v>
      </c>
      <c r="G125" s="10">
        <v>1996</v>
      </c>
      <c r="H125" s="10">
        <v>3268000</v>
      </c>
      <c r="I125" s="10">
        <v>50.8</v>
      </c>
      <c r="J125" s="10">
        <v>1997</v>
      </c>
      <c r="K125" s="10">
        <v>1349000</v>
      </c>
      <c r="L125" s="10">
        <v>20.9</v>
      </c>
      <c r="M125" s="10">
        <v>4642000</v>
      </c>
      <c r="N125" s="10">
        <v>72.099999999999994</v>
      </c>
    </row>
    <row r="126" spans="1:14" x14ac:dyDescent="0.25">
      <c r="A126" s="5" t="s">
        <v>478</v>
      </c>
      <c r="B126" s="10">
        <v>1996</v>
      </c>
      <c r="C126" s="10">
        <v>9924000</v>
      </c>
      <c r="D126" s="10">
        <v>1996</v>
      </c>
      <c r="E126" s="10">
        <v>64000</v>
      </c>
      <c r="F126" s="10">
        <v>0.6</v>
      </c>
      <c r="G126" s="10">
        <v>1997</v>
      </c>
      <c r="H126" s="10">
        <v>3317000</v>
      </c>
      <c r="I126" s="10">
        <v>33.4</v>
      </c>
      <c r="J126" s="10">
        <v>1998</v>
      </c>
      <c r="K126" s="10">
        <v>1408000</v>
      </c>
      <c r="L126" s="10">
        <v>14.2</v>
      </c>
      <c r="M126" s="10">
        <v>4789000</v>
      </c>
      <c r="N126" s="10">
        <v>48.2</v>
      </c>
    </row>
    <row r="127" spans="1:14" x14ac:dyDescent="0.25">
      <c r="A127" s="5" t="s">
        <v>478</v>
      </c>
      <c r="B127" s="10">
        <v>1997</v>
      </c>
      <c r="C127" s="10">
        <v>11540000</v>
      </c>
      <c r="D127" s="10">
        <v>1997</v>
      </c>
      <c r="E127" s="10">
        <v>0</v>
      </c>
      <c r="F127" s="10">
        <v>0</v>
      </c>
      <c r="G127" s="10">
        <v>1998</v>
      </c>
      <c r="H127" s="10">
        <v>4126000</v>
      </c>
      <c r="I127" s="10">
        <v>35.700000000000003</v>
      </c>
      <c r="J127" s="10">
        <v>1999</v>
      </c>
      <c r="K127" s="10">
        <v>2305000</v>
      </c>
      <c r="L127" s="10">
        <v>20</v>
      </c>
      <c r="M127" s="10">
        <v>6431000</v>
      </c>
      <c r="N127" s="10">
        <v>55.7</v>
      </c>
    </row>
    <row r="128" spans="1:14" x14ac:dyDescent="0.25">
      <c r="A128" s="5" t="s">
        <v>478</v>
      </c>
      <c r="B128" s="10">
        <v>1998</v>
      </c>
      <c r="C128" s="10">
        <v>6505000</v>
      </c>
      <c r="D128" s="10">
        <v>1998</v>
      </c>
      <c r="E128" s="10">
        <v>41000</v>
      </c>
      <c r="F128" s="10">
        <v>0.6</v>
      </c>
      <c r="G128" s="10">
        <v>1999</v>
      </c>
      <c r="H128" s="10">
        <v>2543000</v>
      </c>
      <c r="I128" s="10">
        <v>39.1</v>
      </c>
      <c r="J128" s="10">
        <v>2000</v>
      </c>
      <c r="K128" s="10">
        <v>1501000</v>
      </c>
      <c r="L128" s="10">
        <v>23.1</v>
      </c>
      <c r="M128" s="10">
        <v>4085000</v>
      </c>
      <c r="N128" s="10">
        <v>62.8</v>
      </c>
    </row>
    <row r="129" spans="1:14" x14ac:dyDescent="0.25">
      <c r="A129" s="5" t="s">
        <v>478</v>
      </c>
      <c r="B129" s="10">
        <v>1999</v>
      </c>
      <c r="C129" s="10">
        <v>5370000</v>
      </c>
      <c r="D129" s="10">
        <v>1999</v>
      </c>
      <c r="E129" s="10">
        <v>226000</v>
      </c>
      <c r="F129" s="10">
        <v>4.2</v>
      </c>
      <c r="G129" s="10">
        <v>2000</v>
      </c>
      <c r="H129" s="10">
        <v>1626000</v>
      </c>
      <c r="I129" s="10">
        <v>30.3</v>
      </c>
      <c r="J129" s="10">
        <v>2001</v>
      </c>
      <c r="K129" s="10">
        <v>2131000</v>
      </c>
      <c r="L129" s="10">
        <v>39.700000000000003</v>
      </c>
      <c r="M129" s="10">
        <v>3983000</v>
      </c>
      <c r="N129" s="10">
        <v>74.2</v>
      </c>
    </row>
    <row r="130" spans="1:14" x14ac:dyDescent="0.25">
      <c r="A130" s="5" t="s">
        <v>478</v>
      </c>
      <c r="B130" s="10">
        <v>2000</v>
      </c>
      <c r="C130" s="10">
        <v>7851000</v>
      </c>
      <c r="D130" s="10">
        <v>2000</v>
      </c>
      <c r="E130" s="10">
        <v>110000</v>
      </c>
      <c r="F130" s="10">
        <v>1.4</v>
      </c>
      <c r="G130" s="10">
        <v>2001</v>
      </c>
      <c r="H130" s="10">
        <v>4554000</v>
      </c>
      <c r="I130" s="10">
        <v>58</v>
      </c>
      <c r="J130" s="10">
        <v>2002</v>
      </c>
      <c r="K130" s="10">
        <v>2925000</v>
      </c>
      <c r="L130" s="10">
        <v>37.299999999999997</v>
      </c>
      <c r="M130" s="10">
        <v>7589000</v>
      </c>
      <c r="N130" s="10">
        <v>96.7</v>
      </c>
    </row>
    <row r="131" spans="1:14" x14ac:dyDescent="0.25">
      <c r="A131" s="5" t="s">
        <v>478</v>
      </c>
      <c r="B131" s="10">
        <v>2001</v>
      </c>
      <c r="C131" s="10">
        <v>7667000</v>
      </c>
      <c r="D131" s="10">
        <v>2001</v>
      </c>
      <c r="E131" s="10">
        <v>0</v>
      </c>
      <c r="F131" s="10">
        <v>0</v>
      </c>
      <c r="G131" s="10">
        <v>2002</v>
      </c>
      <c r="H131" s="10">
        <v>3014000</v>
      </c>
      <c r="I131" s="10">
        <v>39.299999999999997</v>
      </c>
      <c r="J131" s="10">
        <v>2003</v>
      </c>
      <c r="K131" s="10">
        <v>3022000</v>
      </c>
      <c r="L131" s="10">
        <v>39.4</v>
      </c>
      <c r="M131" s="10">
        <v>6036000</v>
      </c>
      <c r="N131" s="10">
        <v>78.7</v>
      </c>
    </row>
    <row r="132" spans="1:14" x14ac:dyDescent="0.25">
      <c r="A132" s="5" t="s">
        <v>478</v>
      </c>
      <c r="B132" s="10">
        <v>2002</v>
      </c>
      <c r="C132" s="10">
        <v>7403000</v>
      </c>
      <c r="D132" s="10">
        <v>2002</v>
      </c>
      <c r="E132" s="10">
        <v>0</v>
      </c>
      <c r="F132" s="10">
        <v>0</v>
      </c>
      <c r="G132" s="10">
        <v>2003</v>
      </c>
      <c r="H132" s="10">
        <v>3761000</v>
      </c>
      <c r="I132" s="10">
        <v>50.8</v>
      </c>
      <c r="J132" s="10">
        <v>2004</v>
      </c>
      <c r="K132" s="10">
        <v>2808000</v>
      </c>
      <c r="L132" s="10">
        <v>37.9</v>
      </c>
      <c r="M132" s="10">
        <v>6569000</v>
      </c>
      <c r="N132" s="10">
        <v>88.7</v>
      </c>
    </row>
    <row r="133" spans="1:14" x14ac:dyDescent="0.25">
      <c r="A133" s="5" t="s">
        <v>478</v>
      </c>
      <c r="B133" s="10">
        <v>2003</v>
      </c>
      <c r="C133" s="10">
        <v>6834000</v>
      </c>
      <c r="D133" s="10">
        <v>2003</v>
      </c>
      <c r="E133" s="10">
        <v>0</v>
      </c>
      <c r="F133" s="10">
        <v>0</v>
      </c>
      <c r="G133" s="10">
        <v>2004</v>
      </c>
      <c r="H133" s="10">
        <v>2110000</v>
      </c>
      <c r="I133" s="10">
        <v>30.9</v>
      </c>
      <c r="J133" s="10">
        <v>2005</v>
      </c>
      <c r="K133" s="10">
        <v>3646000</v>
      </c>
      <c r="L133" s="10">
        <v>53.3</v>
      </c>
      <c r="M133" s="10">
        <v>5756000</v>
      </c>
      <c r="N133" s="10">
        <v>84.2</v>
      </c>
    </row>
    <row r="134" spans="1:14" x14ac:dyDescent="0.25">
      <c r="A134" s="5" t="s">
        <v>478</v>
      </c>
      <c r="B134" s="10">
        <v>2004</v>
      </c>
      <c r="C134" s="10">
        <v>6786000</v>
      </c>
      <c r="D134" s="10">
        <v>2004</v>
      </c>
      <c r="E134" s="10">
        <v>0</v>
      </c>
      <c r="F134" s="10">
        <v>0</v>
      </c>
      <c r="G134" s="10">
        <v>2005</v>
      </c>
      <c r="H134" s="10">
        <v>3281000</v>
      </c>
      <c r="I134" s="10">
        <v>48.4</v>
      </c>
      <c r="J134" s="10">
        <v>2006</v>
      </c>
      <c r="K134" s="10">
        <v>2722000</v>
      </c>
      <c r="L134" s="10">
        <v>40.1</v>
      </c>
      <c r="M134" s="10">
        <v>6003000</v>
      </c>
      <c r="N134" s="10">
        <v>88.5</v>
      </c>
    </row>
    <row r="135" spans="1:14" x14ac:dyDescent="0.25">
      <c r="A135" s="5" t="s">
        <v>478</v>
      </c>
      <c r="B135" s="10">
        <v>2005</v>
      </c>
      <c r="C135" s="10">
        <v>6589000</v>
      </c>
      <c r="D135" s="10">
        <v>2005</v>
      </c>
      <c r="E135" s="10">
        <v>0</v>
      </c>
      <c r="F135" s="10">
        <v>0</v>
      </c>
      <c r="G135" s="10">
        <v>2006</v>
      </c>
      <c r="H135" s="10">
        <v>2054000</v>
      </c>
      <c r="I135" s="10">
        <v>31.2</v>
      </c>
      <c r="J135" s="10">
        <v>2007</v>
      </c>
      <c r="K135" s="10">
        <v>4175000</v>
      </c>
      <c r="L135" s="10">
        <v>63.3</v>
      </c>
      <c r="M135" s="10">
        <v>6229000</v>
      </c>
      <c r="N135" s="10">
        <v>94.5</v>
      </c>
    </row>
    <row r="136" spans="1:14" x14ac:dyDescent="0.25">
      <c r="A136" s="5" t="s">
        <v>478</v>
      </c>
      <c r="B136" s="10">
        <v>2006</v>
      </c>
      <c r="C136" s="10">
        <v>7032000</v>
      </c>
      <c r="D136" s="10">
        <v>2006</v>
      </c>
      <c r="E136" s="10">
        <v>0</v>
      </c>
      <c r="F136" s="10">
        <v>0</v>
      </c>
      <c r="G136" s="10">
        <v>2007</v>
      </c>
      <c r="H136" s="10">
        <v>2677000</v>
      </c>
      <c r="I136" s="10">
        <v>38.1</v>
      </c>
      <c r="J136" s="10">
        <v>2008</v>
      </c>
      <c r="K136" s="10">
        <v>3065000</v>
      </c>
      <c r="L136" s="10">
        <v>43.6</v>
      </c>
      <c r="M136" s="10">
        <v>5742000</v>
      </c>
      <c r="N136" s="10">
        <v>81.7</v>
      </c>
    </row>
    <row r="137" spans="1:14" x14ac:dyDescent="0.25">
      <c r="A137" s="5" t="s">
        <v>478</v>
      </c>
      <c r="B137" s="10">
        <v>2007</v>
      </c>
      <c r="C137" s="10">
        <v>6135000</v>
      </c>
      <c r="D137" s="10">
        <v>2007</v>
      </c>
      <c r="E137" s="10">
        <v>0</v>
      </c>
      <c r="F137" s="10">
        <v>0</v>
      </c>
      <c r="G137" s="10">
        <v>2008</v>
      </c>
      <c r="H137" s="10">
        <v>980000</v>
      </c>
      <c r="I137" s="10">
        <v>16</v>
      </c>
      <c r="J137" s="10">
        <v>2009</v>
      </c>
      <c r="K137" s="10">
        <v>3289000</v>
      </c>
      <c r="L137" s="10">
        <v>53.6</v>
      </c>
      <c r="M137" s="10">
        <v>4269000</v>
      </c>
      <c r="N137" s="10">
        <v>69.599999999999994</v>
      </c>
    </row>
    <row r="138" spans="1:14" x14ac:dyDescent="0.25">
      <c r="A138" s="5" t="s">
        <v>478</v>
      </c>
      <c r="B138" s="10">
        <v>2008</v>
      </c>
      <c r="C138" s="10">
        <v>6507000</v>
      </c>
      <c r="D138" s="10">
        <v>2008</v>
      </c>
      <c r="E138" s="10">
        <v>0</v>
      </c>
      <c r="F138" s="10">
        <v>0</v>
      </c>
      <c r="G138" s="10">
        <v>2009</v>
      </c>
      <c r="H138" s="10">
        <v>4153000</v>
      </c>
      <c r="I138" s="10">
        <v>63.8</v>
      </c>
      <c r="J138" s="10">
        <v>2010</v>
      </c>
      <c r="K138" s="10">
        <v>2969000</v>
      </c>
      <c r="L138" s="10">
        <v>45.6</v>
      </c>
      <c r="M138" s="10">
        <v>7122000</v>
      </c>
      <c r="N138" s="10">
        <v>109.4</v>
      </c>
    </row>
    <row r="139" spans="1:14" x14ac:dyDescent="0.25">
      <c r="A139" s="5" t="s">
        <v>478</v>
      </c>
      <c r="B139" s="10">
        <v>2009</v>
      </c>
      <c r="C139" s="10">
        <v>8200000</v>
      </c>
      <c r="D139" s="10">
        <v>2009</v>
      </c>
      <c r="E139" s="10">
        <v>10000</v>
      </c>
      <c r="F139" s="10">
        <v>0.1</v>
      </c>
      <c r="G139" s="10">
        <v>2010</v>
      </c>
      <c r="H139" s="10">
        <v>2700000</v>
      </c>
      <c r="I139" s="10">
        <v>32.9</v>
      </c>
      <c r="J139" s="10">
        <v>2011</v>
      </c>
      <c r="K139" s="10">
        <v>4697000</v>
      </c>
      <c r="L139" s="10">
        <v>57.3</v>
      </c>
      <c r="M139" s="10">
        <v>7407000</v>
      </c>
      <c r="N139" s="10">
        <v>90.3</v>
      </c>
    </row>
    <row r="140" spans="1:14" x14ac:dyDescent="0.25">
      <c r="A140" s="5" t="s">
        <v>478</v>
      </c>
      <c r="B140" s="10">
        <v>2010</v>
      </c>
      <c r="C140" s="10">
        <v>6565000</v>
      </c>
      <c r="D140" s="10">
        <v>2010</v>
      </c>
      <c r="E140" s="10">
        <v>12000</v>
      </c>
      <c r="F140" s="10">
        <v>0.2</v>
      </c>
      <c r="G140" s="10">
        <v>2011</v>
      </c>
      <c r="H140" s="10">
        <v>3000000</v>
      </c>
      <c r="I140" s="10">
        <v>45.7</v>
      </c>
      <c r="J140" s="10">
        <v>2012</v>
      </c>
      <c r="K140" s="10">
        <v>2648000</v>
      </c>
      <c r="L140" s="10">
        <v>40.299999999999997</v>
      </c>
      <c r="M140" s="10">
        <v>5660000</v>
      </c>
      <c r="N140" s="10">
        <v>86.2</v>
      </c>
    </row>
    <row r="141" spans="1:14" x14ac:dyDescent="0.25">
      <c r="A141" s="5" t="s">
        <v>478</v>
      </c>
      <c r="B141" s="10">
        <v>2011</v>
      </c>
      <c r="C141" s="10">
        <v>7493000</v>
      </c>
      <c r="D141" s="10">
        <v>2011</v>
      </c>
      <c r="E141" s="10">
        <v>0</v>
      </c>
      <c r="F141" s="10">
        <v>0</v>
      </c>
      <c r="G141" s="10">
        <v>2012</v>
      </c>
      <c r="H141" s="10">
        <v>2673000</v>
      </c>
      <c r="I141" s="10">
        <v>35.700000000000003</v>
      </c>
      <c r="J141" s="10">
        <v>2013</v>
      </c>
      <c r="K141" s="10">
        <v>3706000</v>
      </c>
      <c r="L141" s="10">
        <v>49.4</v>
      </c>
      <c r="M141" s="10">
        <v>6379000</v>
      </c>
      <c r="N141" s="10">
        <v>85.1</v>
      </c>
    </row>
    <row r="142" spans="1:14" x14ac:dyDescent="0.25">
      <c r="A142" s="5" t="s">
        <v>478</v>
      </c>
      <c r="B142" s="10">
        <v>2012</v>
      </c>
      <c r="C142" s="10">
        <v>7363000</v>
      </c>
      <c r="D142" s="10">
        <v>2012</v>
      </c>
      <c r="E142" s="10">
        <v>0</v>
      </c>
      <c r="F142" s="10">
        <v>0</v>
      </c>
      <c r="G142" s="10">
        <v>2013</v>
      </c>
      <c r="H142" s="10">
        <v>2841000</v>
      </c>
      <c r="I142" s="10">
        <v>38.6</v>
      </c>
      <c r="J142" s="10">
        <v>2014</v>
      </c>
      <c r="K142" s="10">
        <v>3863000</v>
      </c>
      <c r="L142" s="10">
        <v>52.5</v>
      </c>
      <c r="M142" s="10">
        <v>6704000</v>
      </c>
      <c r="N142" s="10">
        <v>91.1</v>
      </c>
    </row>
    <row r="143" spans="1:14" x14ac:dyDescent="0.25">
      <c r="A143" s="5" t="s">
        <v>478</v>
      </c>
      <c r="B143" s="10">
        <v>2013</v>
      </c>
      <c r="C143" s="10">
        <v>7801000</v>
      </c>
      <c r="D143" s="10">
        <v>2013</v>
      </c>
      <c r="E143" s="10">
        <v>0</v>
      </c>
      <c r="F143" s="10">
        <v>0</v>
      </c>
      <c r="G143" s="10">
        <v>2014</v>
      </c>
      <c r="H143" s="10">
        <v>3202000</v>
      </c>
      <c r="I143" s="10">
        <v>41</v>
      </c>
      <c r="J143" s="10">
        <v>2015</v>
      </c>
      <c r="K143" s="10">
        <v>3564000</v>
      </c>
      <c r="L143" s="10">
        <v>45.7</v>
      </c>
      <c r="M143" s="10">
        <v>6766000</v>
      </c>
      <c r="N143" s="10">
        <v>86.7</v>
      </c>
    </row>
    <row r="144" spans="1:14" x14ac:dyDescent="0.25">
      <c r="A144" s="5" t="s">
        <v>478</v>
      </c>
      <c r="B144" s="10">
        <v>2014</v>
      </c>
      <c r="C144" s="10">
        <v>6981000</v>
      </c>
      <c r="D144" s="10">
        <v>2014</v>
      </c>
      <c r="E144" s="10">
        <v>95000</v>
      </c>
      <c r="F144" s="10">
        <v>1.4</v>
      </c>
      <c r="G144" s="10">
        <v>2015</v>
      </c>
      <c r="H144" s="10">
        <v>3771000</v>
      </c>
      <c r="I144" s="10">
        <v>54</v>
      </c>
      <c r="J144" s="10">
        <v>2016</v>
      </c>
      <c r="K144" s="10">
        <v>2023000</v>
      </c>
      <c r="L144" s="10">
        <v>29</v>
      </c>
      <c r="M144" s="10">
        <v>5889000</v>
      </c>
      <c r="N144" s="10">
        <v>84.4</v>
      </c>
    </row>
    <row r="145" spans="1:14" x14ac:dyDescent="0.25">
      <c r="A145" s="5" t="s">
        <v>478</v>
      </c>
      <c r="B145" s="10">
        <v>2015</v>
      </c>
      <c r="C145" s="10">
        <v>11156000</v>
      </c>
      <c r="D145" s="10">
        <v>2015</v>
      </c>
      <c r="E145" s="10">
        <v>0</v>
      </c>
      <c r="F145" s="10">
        <v>0</v>
      </c>
      <c r="G145" s="10">
        <v>2016</v>
      </c>
      <c r="H145" s="10">
        <v>4944000</v>
      </c>
      <c r="I145" s="10">
        <v>44.3</v>
      </c>
      <c r="J145" s="10">
        <v>2017</v>
      </c>
      <c r="K145" s="10">
        <v>3643000</v>
      </c>
      <c r="L145" s="10">
        <v>32.700000000000003</v>
      </c>
      <c r="M145" s="10">
        <v>8587000</v>
      </c>
      <c r="N145" s="10">
        <v>77</v>
      </c>
    </row>
    <row r="146" spans="1:14" x14ac:dyDescent="0.25">
      <c r="A146" s="5" t="s">
        <v>478</v>
      </c>
      <c r="B146" s="10">
        <v>2016</v>
      </c>
      <c r="C146" s="10">
        <v>8093000</v>
      </c>
      <c r="D146" s="10">
        <v>2016</v>
      </c>
      <c r="E146" s="10">
        <v>0</v>
      </c>
      <c r="F146" s="10">
        <v>0</v>
      </c>
      <c r="G146" s="10">
        <v>2017</v>
      </c>
      <c r="H146" s="10">
        <v>4643000</v>
      </c>
      <c r="I146" s="10">
        <v>57.4</v>
      </c>
      <c r="J146" s="10">
        <v>2018</v>
      </c>
      <c r="K146" s="10">
        <v>1622000</v>
      </c>
      <c r="L146" s="10">
        <v>20</v>
      </c>
      <c r="M146" s="10">
        <v>6265000</v>
      </c>
      <c r="N146" s="10">
        <v>77.400000000000006</v>
      </c>
    </row>
    <row r="147" spans="1:14" x14ac:dyDescent="0.25">
      <c r="A147" s="5" t="s">
        <v>478</v>
      </c>
      <c r="B147" s="10">
        <v>2017</v>
      </c>
      <c r="C147" s="10">
        <v>11106000</v>
      </c>
      <c r="D147" s="10">
        <v>2017</v>
      </c>
      <c r="E147" s="10">
        <v>0</v>
      </c>
      <c r="F147" s="10">
        <v>0</v>
      </c>
      <c r="G147" s="10">
        <v>2018</v>
      </c>
      <c r="H147" s="10">
        <v>5330000</v>
      </c>
      <c r="I147" s="10">
        <v>48</v>
      </c>
      <c r="J147" s="10">
        <v>2019</v>
      </c>
      <c r="K147" s="10">
        <v>3648000</v>
      </c>
      <c r="L147" s="10">
        <v>32.799999999999997</v>
      </c>
      <c r="M147" s="10">
        <v>8978000</v>
      </c>
      <c r="N147" s="10">
        <v>80.8</v>
      </c>
    </row>
    <row r="148" spans="1:14" x14ac:dyDescent="0.25">
      <c r="A148" s="5" t="s">
        <v>478</v>
      </c>
      <c r="B148" s="10">
        <v>2018</v>
      </c>
      <c r="C148" s="10">
        <v>7177000</v>
      </c>
      <c r="D148" s="10">
        <v>2018</v>
      </c>
      <c r="E148" s="10">
        <v>0</v>
      </c>
      <c r="F148" s="10">
        <v>0</v>
      </c>
      <c r="G148" s="10">
        <v>2019</v>
      </c>
      <c r="H148" s="10">
        <v>4799000</v>
      </c>
      <c r="I148" s="10">
        <v>66.900000000000006</v>
      </c>
      <c r="J148" s="10">
        <v>2020</v>
      </c>
      <c r="K148" s="10">
        <v>1150000</v>
      </c>
      <c r="L148" s="10">
        <v>16</v>
      </c>
      <c r="M148" s="10">
        <v>5949000</v>
      </c>
      <c r="N148" s="10">
        <v>82.9</v>
      </c>
    </row>
    <row r="149" spans="1:14" x14ac:dyDescent="0.25">
      <c r="A149" s="5" t="s">
        <v>478</v>
      </c>
      <c r="B149" s="10">
        <v>2019</v>
      </c>
      <c r="C149" s="10">
        <v>11100000</v>
      </c>
      <c r="D149" s="10">
        <v>2019</v>
      </c>
      <c r="E149" s="10">
        <v>0</v>
      </c>
      <c r="F149" s="10">
        <v>0</v>
      </c>
      <c r="G149" s="10">
        <v>2020</v>
      </c>
      <c r="H149" s="10">
        <v>6126000</v>
      </c>
      <c r="I149" s="10">
        <v>55.2</v>
      </c>
      <c r="J149" s="10">
        <v>2021</v>
      </c>
      <c r="K149" s="10">
        <v>2094000</v>
      </c>
      <c r="L149" s="10">
        <v>18.899999999999999</v>
      </c>
      <c r="M149" s="10">
        <v>8220000</v>
      </c>
      <c r="N149" s="10">
        <v>74.099999999999994</v>
      </c>
    </row>
    <row r="150" spans="1:14" x14ac:dyDescent="0.25">
      <c r="A150" s="5" t="s">
        <v>478</v>
      </c>
      <c r="B150" s="10">
        <v>2020</v>
      </c>
      <c r="C150" s="10">
        <v>9485000</v>
      </c>
      <c r="D150" s="10">
        <v>2020</v>
      </c>
      <c r="E150" s="10">
        <v>112000</v>
      </c>
      <c r="F150" s="10">
        <v>1.2</v>
      </c>
      <c r="G150" s="10">
        <v>2021</v>
      </c>
      <c r="H150" s="10">
        <v>5248000</v>
      </c>
      <c r="I150" s="10">
        <v>55.3</v>
      </c>
      <c r="J150" s="10">
        <v>2022</v>
      </c>
      <c r="K150" s="10">
        <v>1143000</v>
      </c>
      <c r="L150" s="10">
        <v>12.1</v>
      </c>
      <c r="M150" s="10">
        <v>6503000</v>
      </c>
      <c r="N150" s="10">
        <v>68.599999999999994</v>
      </c>
    </row>
    <row r="151" spans="1:14" x14ac:dyDescent="0.25">
      <c r="A151" s="5" t="s">
        <v>478</v>
      </c>
      <c r="B151" s="10">
        <v>2021</v>
      </c>
      <c r="C151" s="10">
        <v>10013000</v>
      </c>
      <c r="D151" s="10">
        <v>2021</v>
      </c>
      <c r="E151" s="10">
        <v>0</v>
      </c>
      <c r="F151" s="10">
        <v>0</v>
      </c>
      <c r="G151" s="10">
        <v>2022</v>
      </c>
      <c r="H151" s="10">
        <v>5743000</v>
      </c>
      <c r="I151" s="10">
        <v>57.4</v>
      </c>
      <c r="J151" s="10">
        <v>2023</v>
      </c>
      <c r="K151" s="10">
        <v>1842000</v>
      </c>
      <c r="L151" s="10">
        <v>18.399999999999999</v>
      </c>
      <c r="M151" s="10">
        <v>7585000</v>
      </c>
      <c r="N151" s="10">
        <v>75.8</v>
      </c>
    </row>
    <row r="152" spans="1:14" x14ac:dyDescent="0.25">
      <c r="A152" s="5" t="s">
        <v>478</v>
      </c>
      <c r="B152" s="10">
        <v>2022</v>
      </c>
      <c r="C152" s="10">
        <v>10152000</v>
      </c>
      <c r="D152" s="10">
        <v>2022</v>
      </c>
      <c r="E152" s="10">
        <v>79000</v>
      </c>
      <c r="F152" s="10">
        <v>0.8</v>
      </c>
      <c r="G152" s="10">
        <v>2023</v>
      </c>
      <c r="H152" s="10">
        <v>3981000</v>
      </c>
      <c r="I152" s="10">
        <v>39.200000000000003</v>
      </c>
      <c r="J152" s="10">
        <v>2024</v>
      </c>
      <c r="K152" s="10">
        <v>1161000</v>
      </c>
      <c r="L152" s="10">
        <v>11.4</v>
      </c>
      <c r="M152" s="10">
        <v>5221000</v>
      </c>
      <c r="N152" s="10">
        <v>51.4</v>
      </c>
    </row>
    <row r="153" spans="1:14" x14ac:dyDescent="0.25">
      <c r="A153" s="5" t="s">
        <v>478</v>
      </c>
      <c r="B153" s="10">
        <v>2023</v>
      </c>
      <c r="C153" s="10">
        <v>9592000</v>
      </c>
      <c r="D153" s="10">
        <v>2023</v>
      </c>
      <c r="E153" s="10">
        <v>0</v>
      </c>
      <c r="F153" s="10">
        <v>0</v>
      </c>
      <c r="G153" s="10">
        <v>2024</v>
      </c>
      <c r="H153" s="10">
        <v>4915000</v>
      </c>
      <c r="I153" s="10">
        <v>51.2</v>
      </c>
      <c r="J153" s="10">
        <v>2024</v>
      </c>
      <c r="K153" s="10">
        <v>2353000</v>
      </c>
      <c r="L153" s="10">
        <v>24.5</v>
      </c>
      <c r="M153" s="10">
        <v>7268000</v>
      </c>
      <c r="N153" s="10">
        <v>75.8</v>
      </c>
    </row>
    <row r="154" spans="1:14" x14ac:dyDescent="0.25">
      <c r="A154" s="5" t="s">
        <v>478</v>
      </c>
      <c r="B154" s="10">
        <v>2024</v>
      </c>
      <c r="C154" s="10">
        <v>13480000</v>
      </c>
      <c r="D154" s="10">
        <v>2024</v>
      </c>
      <c r="E154" s="10">
        <v>39000</v>
      </c>
      <c r="F154" s="10">
        <v>0.3</v>
      </c>
      <c r="G154" s="10">
        <v>2025</v>
      </c>
      <c r="H154" s="10">
        <v>5256000</v>
      </c>
      <c r="I154" s="10">
        <v>39</v>
      </c>
      <c r="J154" s="10"/>
      <c r="K154" s="10"/>
      <c r="L154" s="10"/>
      <c r="M154" s="10"/>
      <c r="N154" s="10"/>
    </row>
    <row r="155" spans="1:14" x14ac:dyDescent="0.25">
      <c r="A155" s="5" t="s">
        <v>478</v>
      </c>
      <c r="B155" s="10">
        <v>2025</v>
      </c>
      <c r="C155" s="10">
        <v>15411000</v>
      </c>
      <c r="D155" s="10">
        <v>2025</v>
      </c>
      <c r="E155" s="10">
        <v>0</v>
      </c>
      <c r="F155" s="10">
        <v>0</v>
      </c>
      <c r="G155" s="10"/>
      <c r="H155" s="10"/>
      <c r="I155" s="10"/>
      <c r="J155" s="10"/>
      <c r="K155" s="10"/>
      <c r="L155" s="10"/>
      <c r="M155" s="10"/>
      <c r="N155" s="10"/>
    </row>
    <row r="156" spans="1:14" x14ac:dyDescent="0.25">
      <c r="A156" s="5" t="s">
        <v>319</v>
      </c>
      <c r="B156" s="10">
        <v>1988</v>
      </c>
      <c r="C156" s="10">
        <v>2382000</v>
      </c>
      <c r="D156" s="10">
        <v>1988</v>
      </c>
      <c r="E156" s="10">
        <v>0</v>
      </c>
      <c r="F156" s="10">
        <v>0</v>
      </c>
      <c r="G156" s="10">
        <v>1989</v>
      </c>
      <c r="H156" s="10">
        <v>1070000</v>
      </c>
      <c r="I156" s="10">
        <v>44.9</v>
      </c>
      <c r="J156" s="10">
        <v>1990</v>
      </c>
      <c r="K156" s="10">
        <v>604000</v>
      </c>
      <c r="L156" s="10">
        <v>25.4</v>
      </c>
      <c r="M156" s="10">
        <v>1674000</v>
      </c>
      <c r="N156" s="10">
        <v>70.3</v>
      </c>
    </row>
    <row r="157" spans="1:14" x14ac:dyDescent="0.25">
      <c r="A157" s="5" t="s">
        <v>319</v>
      </c>
      <c r="B157" s="10">
        <v>1989</v>
      </c>
      <c r="C157" s="10">
        <v>3467000</v>
      </c>
      <c r="D157" s="10">
        <v>1989</v>
      </c>
      <c r="E157" s="10">
        <v>0</v>
      </c>
      <c r="F157" s="10">
        <v>0</v>
      </c>
      <c r="G157" s="10">
        <v>1990</v>
      </c>
      <c r="H157" s="10">
        <v>1136000</v>
      </c>
      <c r="I157" s="10">
        <v>32.799999999999997</v>
      </c>
      <c r="J157" s="10">
        <v>1991</v>
      </c>
      <c r="K157" s="10">
        <v>830000</v>
      </c>
      <c r="L157" s="10">
        <v>23.9</v>
      </c>
      <c r="M157" s="10">
        <v>1966000</v>
      </c>
      <c r="N157" s="10">
        <v>56.7</v>
      </c>
    </row>
    <row r="158" spans="1:14" x14ac:dyDescent="0.25">
      <c r="A158" s="5" t="s">
        <v>319</v>
      </c>
      <c r="B158" s="10">
        <v>1990</v>
      </c>
      <c r="C158" s="10">
        <v>3504000</v>
      </c>
      <c r="D158" s="10">
        <v>1990</v>
      </c>
      <c r="E158" s="10">
        <v>0</v>
      </c>
      <c r="F158" s="10">
        <v>0</v>
      </c>
      <c r="G158" s="10">
        <v>1991</v>
      </c>
      <c r="H158" s="10">
        <v>1673000</v>
      </c>
      <c r="I158" s="10">
        <v>47.7</v>
      </c>
      <c r="J158" s="10">
        <v>1992</v>
      </c>
      <c r="K158" s="10">
        <v>380000</v>
      </c>
      <c r="L158" s="10">
        <v>10.8</v>
      </c>
      <c r="M158" s="10">
        <v>2053000</v>
      </c>
      <c r="N158" s="10">
        <v>58.5</v>
      </c>
    </row>
    <row r="159" spans="1:14" x14ac:dyDescent="0.25">
      <c r="A159" s="5" t="s">
        <v>319</v>
      </c>
      <c r="B159" s="10">
        <v>1991</v>
      </c>
      <c r="C159" s="10">
        <v>2946000</v>
      </c>
      <c r="D159" s="10">
        <v>1991</v>
      </c>
      <c r="E159" s="10">
        <v>0</v>
      </c>
      <c r="F159" s="10">
        <v>0</v>
      </c>
      <c r="G159" s="10">
        <v>1992</v>
      </c>
      <c r="H159" s="10">
        <v>1506000</v>
      </c>
      <c r="I159" s="10">
        <v>51.1</v>
      </c>
      <c r="J159" s="10">
        <v>1993</v>
      </c>
      <c r="K159" s="10">
        <v>620000</v>
      </c>
      <c r="L159" s="10">
        <v>21</v>
      </c>
      <c r="M159" s="10">
        <v>2126000</v>
      </c>
      <c r="N159" s="10">
        <v>72.099999999999994</v>
      </c>
    </row>
    <row r="160" spans="1:14" x14ac:dyDescent="0.25">
      <c r="A160" s="5" t="s">
        <v>319</v>
      </c>
      <c r="B160" s="10">
        <v>1992</v>
      </c>
      <c r="C160" s="10">
        <v>3195000</v>
      </c>
      <c r="D160" s="10">
        <v>1992</v>
      </c>
      <c r="E160" s="10">
        <v>0</v>
      </c>
      <c r="F160" s="10">
        <v>0</v>
      </c>
      <c r="G160" s="10">
        <v>1993</v>
      </c>
      <c r="H160" s="10">
        <v>1742000</v>
      </c>
      <c r="I160" s="10">
        <v>54.5</v>
      </c>
      <c r="J160" s="10">
        <v>1994</v>
      </c>
      <c r="K160" s="10">
        <v>802000</v>
      </c>
      <c r="L160" s="10">
        <v>25.1</v>
      </c>
      <c r="M160" s="10">
        <v>2544000</v>
      </c>
      <c r="N160" s="10">
        <v>79.599999999999994</v>
      </c>
    </row>
    <row r="161" spans="1:14" x14ac:dyDescent="0.25">
      <c r="A161" s="5" t="s">
        <v>319</v>
      </c>
      <c r="B161" s="10">
        <v>1993</v>
      </c>
      <c r="C161" s="10">
        <v>2805000</v>
      </c>
      <c r="D161" s="10">
        <v>1993</v>
      </c>
      <c r="E161" s="10">
        <v>0</v>
      </c>
      <c r="F161" s="10">
        <v>0</v>
      </c>
      <c r="G161" s="10">
        <v>1994</v>
      </c>
      <c r="H161" s="10">
        <v>1909000</v>
      </c>
      <c r="I161" s="10">
        <v>68.099999999999994</v>
      </c>
      <c r="J161" s="10">
        <v>1995</v>
      </c>
      <c r="K161" s="10">
        <v>825000</v>
      </c>
      <c r="L161" s="10">
        <v>29.4</v>
      </c>
      <c r="M161" s="10">
        <v>2734000</v>
      </c>
      <c r="N161" s="10">
        <v>97.5</v>
      </c>
    </row>
    <row r="162" spans="1:14" x14ac:dyDescent="0.25">
      <c r="A162" s="5" t="s">
        <v>319</v>
      </c>
      <c r="B162" s="10">
        <v>1994</v>
      </c>
      <c r="C162" s="10">
        <v>4002000</v>
      </c>
      <c r="D162" s="10">
        <v>1994</v>
      </c>
      <c r="E162" s="10">
        <v>125000</v>
      </c>
      <c r="F162" s="10">
        <v>3.1</v>
      </c>
      <c r="G162" s="10">
        <v>1995</v>
      </c>
      <c r="H162" s="10">
        <v>3252000</v>
      </c>
      <c r="I162" s="10">
        <v>81.3</v>
      </c>
      <c r="J162" s="10">
        <v>1996</v>
      </c>
      <c r="K162" s="10">
        <v>442000</v>
      </c>
      <c r="L162" s="10">
        <v>11</v>
      </c>
      <c r="M162" s="10">
        <v>3819000</v>
      </c>
      <c r="N162" s="10">
        <v>95.4</v>
      </c>
    </row>
    <row r="163" spans="1:14" x14ac:dyDescent="0.25">
      <c r="A163" s="5" t="s">
        <v>319</v>
      </c>
      <c r="B163" s="10">
        <v>1995</v>
      </c>
      <c r="C163" s="10">
        <v>3983000</v>
      </c>
      <c r="D163" s="10">
        <v>1995</v>
      </c>
      <c r="E163" s="10">
        <v>80000</v>
      </c>
      <c r="F163" s="10">
        <v>2</v>
      </c>
      <c r="G163" s="10">
        <v>1996</v>
      </c>
      <c r="H163" s="10">
        <v>2836000</v>
      </c>
      <c r="I163" s="10">
        <v>71.2</v>
      </c>
      <c r="J163" s="10">
        <v>1997</v>
      </c>
      <c r="K163" s="10">
        <v>641000</v>
      </c>
      <c r="L163" s="10">
        <v>16.100000000000001</v>
      </c>
      <c r="M163" s="10">
        <v>3557000</v>
      </c>
      <c r="N163" s="10">
        <v>89.3</v>
      </c>
    </row>
    <row r="164" spans="1:14" x14ac:dyDescent="0.25">
      <c r="A164" s="5" t="s">
        <v>319</v>
      </c>
      <c r="B164" s="10">
        <v>1996</v>
      </c>
      <c r="C164" s="10">
        <v>5137000</v>
      </c>
      <c r="D164" s="10">
        <v>1996</v>
      </c>
      <c r="E164" s="10">
        <v>152000</v>
      </c>
      <c r="F164" s="10">
        <v>3</v>
      </c>
      <c r="G164" s="10">
        <v>1997</v>
      </c>
      <c r="H164" s="10">
        <v>4340000</v>
      </c>
      <c r="I164" s="10">
        <v>84.5</v>
      </c>
      <c r="J164" s="10">
        <v>1998</v>
      </c>
      <c r="K164" s="10">
        <v>491000</v>
      </c>
      <c r="L164" s="10">
        <v>9.5</v>
      </c>
      <c r="M164" s="10">
        <v>4983000</v>
      </c>
      <c r="N164" s="10">
        <v>97</v>
      </c>
    </row>
    <row r="165" spans="1:14" x14ac:dyDescent="0.25">
      <c r="A165" s="5" t="s">
        <v>319</v>
      </c>
      <c r="B165" s="10">
        <v>1997</v>
      </c>
      <c r="C165" s="10">
        <v>5274000</v>
      </c>
      <c r="D165" s="10">
        <v>1997</v>
      </c>
      <c r="E165" s="10">
        <v>170000</v>
      </c>
      <c r="F165" s="10">
        <v>3.2</v>
      </c>
      <c r="G165" s="10">
        <v>1998</v>
      </c>
      <c r="H165" s="10">
        <v>3900000</v>
      </c>
      <c r="I165" s="10">
        <v>73.900000000000006</v>
      </c>
      <c r="J165" s="10">
        <v>1999</v>
      </c>
      <c r="K165" s="10">
        <v>447000</v>
      </c>
      <c r="L165" s="10">
        <v>8.5</v>
      </c>
      <c r="M165" s="10">
        <v>4517000</v>
      </c>
      <c r="N165" s="10">
        <v>85.6</v>
      </c>
    </row>
    <row r="166" spans="1:14" x14ac:dyDescent="0.25">
      <c r="A166" s="5" t="s">
        <v>319</v>
      </c>
      <c r="B166" s="10">
        <v>1998</v>
      </c>
      <c r="C166" s="10">
        <v>6559000</v>
      </c>
      <c r="D166" s="10">
        <v>1998</v>
      </c>
      <c r="E166" s="10">
        <v>187000</v>
      </c>
      <c r="F166" s="10">
        <v>2.9</v>
      </c>
      <c r="G166" s="10">
        <v>1999</v>
      </c>
      <c r="H166" s="10">
        <v>4455000</v>
      </c>
      <c r="I166" s="10">
        <v>67.900000000000006</v>
      </c>
      <c r="J166" s="10">
        <v>2000</v>
      </c>
      <c r="K166" s="10">
        <v>294000</v>
      </c>
      <c r="L166" s="10">
        <v>4.5</v>
      </c>
      <c r="M166" s="10">
        <v>4936000</v>
      </c>
      <c r="N166" s="10">
        <v>75.3</v>
      </c>
    </row>
    <row r="167" spans="1:14" x14ac:dyDescent="0.25">
      <c r="A167" s="5" t="s">
        <v>319</v>
      </c>
      <c r="B167" s="10">
        <v>1999</v>
      </c>
      <c r="C167" s="10">
        <v>8445000</v>
      </c>
      <c r="D167" s="10">
        <v>1999</v>
      </c>
      <c r="E167" s="10">
        <v>411000</v>
      </c>
      <c r="F167" s="10">
        <v>4.9000000000000004</v>
      </c>
      <c r="G167" s="10">
        <v>2000</v>
      </c>
      <c r="H167" s="10">
        <v>4839000</v>
      </c>
      <c r="I167" s="10">
        <v>57.3</v>
      </c>
      <c r="J167" s="10">
        <v>2001</v>
      </c>
      <c r="K167" s="10">
        <v>847000</v>
      </c>
      <c r="L167" s="10">
        <v>10</v>
      </c>
      <c r="M167" s="10">
        <v>6097000</v>
      </c>
      <c r="N167" s="10">
        <v>72.2</v>
      </c>
    </row>
    <row r="168" spans="1:14" x14ac:dyDescent="0.25">
      <c r="A168" s="5" t="s">
        <v>319</v>
      </c>
      <c r="B168" s="10">
        <v>2000</v>
      </c>
      <c r="C168" s="10">
        <v>8325000</v>
      </c>
      <c r="D168" s="10">
        <v>2000</v>
      </c>
      <c r="E168" s="10">
        <v>198000</v>
      </c>
      <c r="F168" s="10">
        <v>2.4</v>
      </c>
      <c r="G168" s="10">
        <v>2001</v>
      </c>
      <c r="H168" s="10">
        <v>5646000</v>
      </c>
      <c r="I168" s="10">
        <v>67.8</v>
      </c>
      <c r="J168" s="10">
        <v>2002</v>
      </c>
      <c r="K168" s="10">
        <v>1110000</v>
      </c>
      <c r="L168" s="10">
        <v>13.3</v>
      </c>
      <c r="M168" s="10">
        <v>6954000</v>
      </c>
      <c r="N168" s="10">
        <v>83.5</v>
      </c>
    </row>
    <row r="169" spans="1:14" x14ac:dyDescent="0.25">
      <c r="A169" s="5" t="s">
        <v>319</v>
      </c>
      <c r="B169" s="10">
        <v>2001</v>
      </c>
      <c r="C169" s="10">
        <v>6879000</v>
      </c>
      <c r="D169" s="10">
        <v>2001</v>
      </c>
      <c r="E169" s="10">
        <v>341000</v>
      </c>
      <c r="F169" s="10">
        <v>5</v>
      </c>
      <c r="G169" s="10">
        <v>2002</v>
      </c>
      <c r="H169" s="10">
        <v>4568000</v>
      </c>
      <c r="I169" s="10">
        <v>66.400000000000006</v>
      </c>
      <c r="J169" s="10">
        <v>2003</v>
      </c>
      <c r="K169" s="10">
        <v>705000</v>
      </c>
      <c r="L169" s="10">
        <v>10.199999999999999</v>
      </c>
      <c r="M169" s="10">
        <v>5614000</v>
      </c>
      <c r="N169" s="10">
        <v>81.599999999999994</v>
      </c>
    </row>
    <row r="170" spans="1:14" x14ac:dyDescent="0.25">
      <c r="A170" s="5" t="s">
        <v>319</v>
      </c>
      <c r="B170" s="10">
        <v>2002</v>
      </c>
      <c r="C170" s="10">
        <v>10048000</v>
      </c>
      <c r="D170" s="10">
        <v>2002</v>
      </c>
      <c r="E170" s="10">
        <v>137000</v>
      </c>
      <c r="F170" s="10">
        <v>1.4</v>
      </c>
      <c r="G170" s="10">
        <v>2003</v>
      </c>
      <c r="H170" s="10">
        <v>4815000</v>
      </c>
      <c r="I170" s="10">
        <v>47.9</v>
      </c>
      <c r="J170" s="10">
        <v>2004</v>
      </c>
      <c r="K170" s="10">
        <v>3217000</v>
      </c>
      <c r="L170" s="10">
        <v>32</v>
      </c>
      <c r="M170" s="10">
        <v>8169000</v>
      </c>
      <c r="N170" s="10">
        <v>81.3</v>
      </c>
    </row>
    <row r="171" spans="1:14" x14ac:dyDescent="0.25">
      <c r="A171" s="5" t="s">
        <v>319</v>
      </c>
      <c r="B171" s="10">
        <v>2003</v>
      </c>
      <c r="C171" s="10">
        <v>6456000</v>
      </c>
      <c r="D171" s="10">
        <v>2003</v>
      </c>
      <c r="E171" s="10">
        <v>82000</v>
      </c>
      <c r="F171" s="10">
        <v>1.3</v>
      </c>
      <c r="G171" s="10">
        <v>2004</v>
      </c>
      <c r="H171" s="10">
        <v>2647000</v>
      </c>
      <c r="I171" s="10">
        <v>41</v>
      </c>
      <c r="J171" s="10">
        <v>2005</v>
      </c>
      <c r="K171" s="10">
        <v>2377000</v>
      </c>
      <c r="L171" s="10">
        <v>36.799999999999997</v>
      </c>
      <c r="M171" s="10">
        <v>5106000</v>
      </c>
      <c r="N171" s="10">
        <v>79.099999999999994</v>
      </c>
    </row>
    <row r="172" spans="1:14" x14ac:dyDescent="0.25">
      <c r="A172" s="5" t="s">
        <v>319</v>
      </c>
      <c r="B172" s="10">
        <v>2004</v>
      </c>
      <c r="C172" s="10">
        <v>8399000</v>
      </c>
      <c r="D172" s="10">
        <v>2004</v>
      </c>
      <c r="E172" s="10">
        <v>0</v>
      </c>
      <c r="F172" s="10">
        <v>0</v>
      </c>
      <c r="G172" s="10">
        <v>2005</v>
      </c>
      <c r="H172" s="10">
        <v>2578000</v>
      </c>
      <c r="I172" s="10">
        <v>30.7</v>
      </c>
      <c r="J172" s="10">
        <v>2006</v>
      </c>
      <c r="K172" s="10">
        <v>4081000</v>
      </c>
      <c r="L172" s="10">
        <v>48.6</v>
      </c>
      <c r="M172" s="10">
        <v>6659000</v>
      </c>
      <c r="N172" s="10">
        <v>79.3</v>
      </c>
    </row>
    <row r="173" spans="1:14" x14ac:dyDescent="0.25">
      <c r="A173" s="5" t="s">
        <v>319</v>
      </c>
      <c r="B173" s="10">
        <v>2005</v>
      </c>
      <c r="C173" s="10">
        <v>6675000</v>
      </c>
      <c r="D173" s="10">
        <v>2005</v>
      </c>
      <c r="E173" s="10">
        <v>0</v>
      </c>
      <c r="F173" s="10">
        <v>0</v>
      </c>
      <c r="G173" s="10">
        <v>2006</v>
      </c>
      <c r="H173" s="10">
        <v>1426000</v>
      </c>
      <c r="I173" s="10">
        <v>21.4</v>
      </c>
      <c r="J173" s="10">
        <v>2007</v>
      </c>
      <c r="K173" s="10">
        <v>3133000</v>
      </c>
      <c r="L173" s="10">
        <v>46.9</v>
      </c>
      <c r="M173" s="10">
        <v>4559000</v>
      </c>
      <c r="N173" s="10">
        <v>68.3</v>
      </c>
    </row>
    <row r="174" spans="1:14" x14ac:dyDescent="0.25">
      <c r="A174" s="5" t="s">
        <v>319</v>
      </c>
      <c r="B174" s="10">
        <v>2006</v>
      </c>
      <c r="C174" s="10">
        <v>8853000</v>
      </c>
      <c r="D174" s="10">
        <v>2006</v>
      </c>
      <c r="E174" s="10">
        <v>0</v>
      </c>
      <c r="F174" s="10">
        <v>0</v>
      </c>
      <c r="G174" s="10">
        <v>2007</v>
      </c>
      <c r="H174" s="10">
        <v>1799000</v>
      </c>
      <c r="I174" s="10">
        <v>20.3</v>
      </c>
      <c r="J174" s="10">
        <v>2008</v>
      </c>
      <c r="K174" s="10">
        <v>3659000</v>
      </c>
      <c r="L174" s="10">
        <v>41.3</v>
      </c>
      <c r="M174" s="10">
        <v>5458000</v>
      </c>
      <c r="N174" s="10">
        <v>61.6</v>
      </c>
    </row>
    <row r="175" spans="1:14" x14ac:dyDescent="0.25">
      <c r="A175" s="5" t="s">
        <v>319</v>
      </c>
      <c r="B175" s="10">
        <v>2007</v>
      </c>
      <c r="C175" s="10">
        <v>5800000</v>
      </c>
      <c r="D175" s="10">
        <v>2007</v>
      </c>
      <c r="E175" s="10">
        <v>0</v>
      </c>
      <c r="F175" s="10">
        <v>0</v>
      </c>
      <c r="G175" s="10">
        <v>2008</v>
      </c>
      <c r="H175" s="10">
        <v>1433000</v>
      </c>
      <c r="I175" s="10">
        <v>24.7</v>
      </c>
      <c r="J175" s="10">
        <v>2009</v>
      </c>
      <c r="K175" s="10">
        <v>3320000</v>
      </c>
      <c r="L175" s="10">
        <v>57.2</v>
      </c>
      <c r="M175" s="10">
        <v>4753000</v>
      </c>
      <c r="N175" s="10">
        <v>81.900000000000006</v>
      </c>
    </row>
    <row r="176" spans="1:14" x14ac:dyDescent="0.25">
      <c r="A176" s="5" t="s">
        <v>319</v>
      </c>
      <c r="B176" s="10">
        <v>2008</v>
      </c>
      <c r="C176" s="10">
        <v>5214000</v>
      </c>
      <c r="D176" s="10">
        <v>2008</v>
      </c>
      <c r="E176" s="10">
        <v>0</v>
      </c>
      <c r="F176" s="10">
        <v>0</v>
      </c>
      <c r="G176" s="10">
        <v>2009</v>
      </c>
      <c r="H176" s="10">
        <v>1789000</v>
      </c>
      <c r="I176" s="10">
        <v>34.299999999999997</v>
      </c>
      <c r="J176" s="10">
        <v>2010</v>
      </c>
      <c r="K176" s="10">
        <v>2231000</v>
      </c>
      <c r="L176" s="10">
        <v>42.8</v>
      </c>
      <c r="M176" s="10">
        <v>4020000</v>
      </c>
      <c r="N176" s="10">
        <v>77.099999999999994</v>
      </c>
    </row>
    <row r="177" spans="1:14" x14ac:dyDescent="0.25">
      <c r="A177" s="5" t="s">
        <v>319</v>
      </c>
      <c r="B177" s="10">
        <v>2009</v>
      </c>
      <c r="C177" s="10">
        <v>9177000</v>
      </c>
      <c r="D177" s="10">
        <v>2009</v>
      </c>
      <c r="E177" s="10">
        <v>0</v>
      </c>
      <c r="F177" s="10">
        <v>0</v>
      </c>
      <c r="G177" s="10">
        <v>2010</v>
      </c>
      <c r="H177" s="10">
        <v>3579000</v>
      </c>
      <c r="I177" s="10">
        <v>39</v>
      </c>
      <c r="J177" s="10">
        <v>2011</v>
      </c>
      <c r="K177" s="10">
        <v>3743000</v>
      </c>
      <c r="L177" s="10">
        <v>40.799999999999997</v>
      </c>
      <c r="M177" s="10">
        <v>7322000</v>
      </c>
      <c r="N177" s="10">
        <v>79.8</v>
      </c>
    </row>
    <row r="178" spans="1:14" x14ac:dyDescent="0.25">
      <c r="A178" s="5" t="s">
        <v>319</v>
      </c>
      <c r="B178" s="10">
        <v>2010</v>
      </c>
      <c r="C178" s="10">
        <v>7870000</v>
      </c>
      <c r="D178" s="10">
        <v>2010</v>
      </c>
      <c r="E178" s="10">
        <v>0</v>
      </c>
      <c r="F178" s="10">
        <v>0</v>
      </c>
      <c r="G178" s="10">
        <v>2011</v>
      </c>
      <c r="H178" s="10">
        <v>4110000</v>
      </c>
      <c r="I178" s="10">
        <v>52.2</v>
      </c>
      <c r="J178" s="10">
        <v>2012</v>
      </c>
      <c r="K178" s="10">
        <v>2375000</v>
      </c>
      <c r="L178" s="10">
        <v>30.2</v>
      </c>
      <c r="M178" s="10">
        <v>6485000</v>
      </c>
      <c r="N178" s="10">
        <v>82.4</v>
      </c>
    </row>
    <row r="179" spans="1:14" x14ac:dyDescent="0.25">
      <c r="A179" s="5" t="s">
        <v>319</v>
      </c>
      <c r="B179" s="10">
        <v>2011</v>
      </c>
      <c r="C179" s="10">
        <v>8711000</v>
      </c>
      <c r="D179" s="10">
        <v>2011</v>
      </c>
      <c r="E179" s="10">
        <v>7000</v>
      </c>
      <c r="F179" s="10">
        <v>0.1</v>
      </c>
      <c r="G179" s="10">
        <v>2012</v>
      </c>
      <c r="H179" s="10">
        <v>4778000</v>
      </c>
      <c r="I179" s="10">
        <v>54.9</v>
      </c>
      <c r="J179" s="10">
        <v>2013</v>
      </c>
      <c r="K179" s="10">
        <v>2358000</v>
      </c>
      <c r="L179" s="10">
        <v>27.1</v>
      </c>
      <c r="M179" s="10">
        <v>7143000</v>
      </c>
      <c r="N179" s="10">
        <v>82.1</v>
      </c>
    </row>
    <row r="180" spans="1:14" x14ac:dyDescent="0.25">
      <c r="A180" s="5" t="s">
        <v>319</v>
      </c>
      <c r="B180" s="10">
        <v>2012</v>
      </c>
      <c r="C180" s="10">
        <v>8027000</v>
      </c>
      <c r="D180" s="10">
        <v>2012</v>
      </c>
      <c r="E180" s="10">
        <v>0</v>
      </c>
      <c r="F180" s="10">
        <v>0</v>
      </c>
      <c r="G180" s="10">
        <v>2013</v>
      </c>
      <c r="H180" s="10">
        <v>4827000</v>
      </c>
      <c r="I180" s="10">
        <v>60.1</v>
      </c>
      <c r="J180" s="10">
        <v>2014</v>
      </c>
      <c r="K180" s="10">
        <v>2037000</v>
      </c>
      <c r="L180" s="10">
        <v>25.4</v>
      </c>
      <c r="M180" s="10">
        <v>6864000</v>
      </c>
      <c r="N180" s="10">
        <v>85.5</v>
      </c>
    </row>
    <row r="181" spans="1:14" x14ac:dyDescent="0.25">
      <c r="A181" s="5" t="s">
        <v>319</v>
      </c>
      <c r="B181" s="10">
        <v>2013</v>
      </c>
      <c r="C181" s="10">
        <v>10100000</v>
      </c>
      <c r="D181" s="10">
        <v>2013</v>
      </c>
      <c r="E181" s="10">
        <v>0</v>
      </c>
      <c r="F181" s="10">
        <v>0</v>
      </c>
      <c r="G181" s="10">
        <v>2014</v>
      </c>
      <c r="H181" s="10">
        <v>5254000</v>
      </c>
      <c r="I181" s="10">
        <v>52</v>
      </c>
      <c r="J181" s="10">
        <v>2015</v>
      </c>
      <c r="K181" s="10">
        <v>2105000</v>
      </c>
      <c r="L181" s="10">
        <v>20.8</v>
      </c>
      <c r="M181" s="10">
        <v>7359000</v>
      </c>
      <c r="N181" s="10">
        <v>72.8</v>
      </c>
    </row>
    <row r="182" spans="1:14" x14ac:dyDescent="0.25">
      <c r="A182" s="5" t="s">
        <v>319</v>
      </c>
      <c r="B182" s="10">
        <v>2014</v>
      </c>
      <c r="C182" s="10">
        <v>9451000</v>
      </c>
      <c r="D182" s="10">
        <v>2014</v>
      </c>
      <c r="E182" s="10">
        <v>0</v>
      </c>
      <c r="F182" s="10">
        <v>0</v>
      </c>
      <c r="G182" s="10">
        <v>2015</v>
      </c>
      <c r="H182" s="10">
        <v>4164000</v>
      </c>
      <c r="I182" s="10">
        <v>44.1</v>
      </c>
      <c r="J182" s="10">
        <v>2016</v>
      </c>
      <c r="K182" s="10">
        <v>1242000</v>
      </c>
      <c r="L182" s="10">
        <v>13.1</v>
      </c>
      <c r="M182" s="10">
        <v>5406000</v>
      </c>
      <c r="N182" s="10">
        <v>57.2</v>
      </c>
    </row>
    <row r="183" spans="1:14" x14ac:dyDescent="0.25">
      <c r="A183" s="5" t="s">
        <v>319</v>
      </c>
      <c r="B183" s="10">
        <v>2015</v>
      </c>
      <c r="C183" s="10">
        <v>13357000</v>
      </c>
      <c r="D183" s="10">
        <v>2015</v>
      </c>
      <c r="E183" s="10">
        <v>0</v>
      </c>
      <c r="F183" s="10">
        <v>0</v>
      </c>
      <c r="G183" s="10">
        <v>2016</v>
      </c>
      <c r="H183" s="10">
        <v>6665000</v>
      </c>
      <c r="I183" s="10">
        <v>49.9</v>
      </c>
      <c r="J183" s="10">
        <v>2017</v>
      </c>
      <c r="K183" s="10">
        <v>2643000</v>
      </c>
      <c r="L183" s="10">
        <v>19.8</v>
      </c>
      <c r="M183" s="10">
        <v>9308000</v>
      </c>
      <c r="N183" s="10">
        <v>69.7</v>
      </c>
    </row>
    <row r="184" spans="1:14" x14ac:dyDescent="0.25">
      <c r="A184" s="5" t="s">
        <v>319</v>
      </c>
      <c r="B184" s="10">
        <v>2016</v>
      </c>
      <c r="C184" s="10">
        <v>6640000</v>
      </c>
      <c r="D184" s="10">
        <v>2016</v>
      </c>
      <c r="E184" s="10">
        <v>0</v>
      </c>
      <c r="F184" s="10">
        <v>0</v>
      </c>
      <c r="G184" s="10">
        <v>2017</v>
      </c>
      <c r="H184" s="10">
        <v>4046000</v>
      </c>
      <c r="I184" s="10">
        <v>60.9</v>
      </c>
      <c r="J184" s="10">
        <v>2018</v>
      </c>
      <c r="K184" s="10">
        <v>367000</v>
      </c>
      <c r="L184" s="10">
        <v>5.5</v>
      </c>
      <c r="M184" s="10">
        <v>4413000</v>
      </c>
      <c r="N184" s="10">
        <v>66.400000000000006</v>
      </c>
    </row>
    <row r="185" spans="1:14" x14ac:dyDescent="0.25">
      <c r="A185" s="5" t="s">
        <v>319</v>
      </c>
      <c r="B185" s="10">
        <v>2017</v>
      </c>
      <c r="C185" s="10">
        <v>13420000</v>
      </c>
      <c r="D185" s="10">
        <v>2017</v>
      </c>
      <c r="E185" s="10">
        <v>0</v>
      </c>
      <c r="F185" s="10">
        <v>0</v>
      </c>
      <c r="G185" s="10">
        <v>2018</v>
      </c>
      <c r="H185" s="10">
        <v>6408000</v>
      </c>
      <c r="I185" s="10">
        <v>47.7</v>
      </c>
      <c r="J185" s="10">
        <v>2019</v>
      </c>
      <c r="K185" s="10">
        <v>3985000</v>
      </c>
      <c r="L185" s="10">
        <v>29.7</v>
      </c>
      <c r="M185" s="10">
        <v>10393000</v>
      </c>
      <c r="N185" s="10">
        <v>77.400000000000006</v>
      </c>
    </row>
    <row r="186" spans="1:14" x14ac:dyDescent="0.25">
      <c r="A186" s="5" t="s">
        <v>319</v>
      </c>
      <c r="B186" s="10">
        <v>2018</v>
      </c>
      <c r="C186" s="10">
        <v>8231000</v>
      </c>
      <c r="D186" s="10">
        <v>2018</v>
      </c>
      <c r="E186" s="10">
        <v>0</v>
      </c>
      <c r="F186" s="10">
        <v>0</v>
      </c>
      <c r="G186" s="10">
        <v>2019</v>
      </c>
      <c r="H186" s="10">
        <v>4080000</v>
      </c>
      <c r="I186" s="10">
        <v>49.6</v>
      </c>
      <c r="J186" s="10">
        <v>2020</v>
      </c>
      <c r="K186" s="10">
        <v>1972000</v>
      </c>
      <c r="L186" s="10">
        <v>24</v>
      </c>
      <c r="M186" s="10">
        <v>6052000</v>
      </c>
      <c r="N186" s="10">
        <v>73.5</v>
      </c>
    </row>
    <row r="187" spans="1:14" x14ac:dyDescent="0.25">
      <c r="A187" s="5" t="s">
        <v>319</v>
      </c>
      <c r="B187" s="10">
        <v>2019</v>
      </c>
      <c r="C187" s="10">
        <v>14536000</v>
      </c>
      <c r="D187" s="10">
        <v>2019</v>
      </c>
      <c r="E187" s="10">
        <v>0</v>
      </c>
      <c r="F187" s="10">
        <v>0</v>
      </c>
      <c r="G187" s="10">
        <v>2020</v>
      </c>
      <c r="H187" s="10">
        <v>8094000</v>
      </c>
      <c r="I187" s="10">
        <v>55.7</v>
      </c>
      <c r="J187" s="10">
        <v>2021</v>
      </c>
      <c r="K187" s="10">
        <v>2377000</v>
      </c>
      <c r="L187" s="10">
        <v>16.399999999999999</v>
      </c>
      <c r="M187" s="10">
        <v>10471000</v>
      </c>
      <c r="N187" s="10">
        <v>72</v>
      </c>
    </row>
    <row r="188" spans="1:14" x14ac:dyDescent="0.25">
      <c r="A188" s="5" t="s">
        <v>319</v>
      </c>
      <c r="B188" s="10">
        <v>2020</v>
      </c>
      <c r="C188" s="10">
        <v>9282000</v>
      </c>
      <c r="D188" s="10">
        <v>2020</v>
      </c>
      <c r="E188" s="10">
        <v>0</v>
      </c>
      <c r="F188" s="10">
        <v>0</v>
      </c>
      <c r="G188" s="10">
        <v>2021</v>
      </c>
      <c r="H188" s="10">
        <v>4599000</v>
      </c>
      <c r="I188" s="10">
        <v>49.5</v>
      </c>
      <c r="J188" s="10">
        <v>2022</v>
      </c>
      <c r="K188" s="10">
        <v>1082000</v>
      </c>
      <c r="L188" s="10">
        <v>11.7</v>
      </c>
      <c r="M188" s="10">
        <v>5681000</v>
      </c>
      <c r="N188" s="10">
        <v>61.2</v>
      </c>
    </row>
    <row r="189" spans="1:14" x14ac:dyDescent="0.25">
      <c r="A189" s="5" t="s">
        <v>319</v>
      </c>
      <c r="B189" s="10">
        <v>2021</v>
      </c>
      <c r="C189" s="10">
        <v>12691000</v>
      </c>
      <c r="D189" s="10">
        <v>2021</v>
      </c>
      <c r="E189" s="10">
        <v>6000</v>
      </c>
      <c r="F189" s="10">
        <v>0.05</v>
      </c>
      <c r="G189" s="10">
        <v>2022</v>
      </c>
      <c r="H189" s="10">
        <v>6289000</v>
      </c>
      <c r="I189" s="10">
        <v>49.6</v>
      </c>
      <c r="J189" s="10">
        <v>2023</v>
      </c>
      <c r="K189" s="10">
        <v>1227000</v>
      </c>
      <c r="L189" s="10">
        <v>9.6999999999999993</v>
      </c>
      <c r="M189" s="10">
        <v>7522000</v>
      </c>
      <c r="N189" s="10">
        <v>59.3</v>
      </c>
    </row>
    <row r="190" spans="1:14" x14ac:dyDescent="0.25">
      <c r="A190" s="5" t="s">
        <v>319</v>
      </c>
      <c r="B190" s="10">
        <v>2022</v>
      </c>
      <c r="C190" s="10">
        <v>11190000</v>
      </c>
      <c r="D190" s="10">
        <v>2022</v>
      </c>
      <c r="E190" s="10">
        <v>0</v>
      </c>
      <c r="F190" s="10">
        <v>0</v>
      </c>
      <c r="G190" s="10">
        <v>2023</v>
      </c>
      <c r="H190" s="10">
        <v>3653000</v>
      </c>
      <c r="I190" s="10">
        <v>32.6</v>
      </c>
      <c r="J190" s="10">
        <v>2024</v>
      </c>
      <c r="K190" s="10">
        <v>2331000</v>
      </c>
      <c r="L190" s="10">
        <v>20.8</v>
      </c>
      <c r="M190" s="10">
        <v>5984000</v>
      </c>
      <c r="N190" s="10">
        <v>53.4</v>
      </c>
    </row>
    <row r="191" spans="1:14" x14ac:dyDescent="0.25">
      <c r="A191" s="5" t="s">
        <v>319</v>
      </c>
      <c r="B191" s="10">
        <v>2023</v>
      </c>
      <c r="C191" s="10">
        <v>12277000</v>
      </c>
      <c r="D191" s="10">
        <v>2023</v>
      </c>
      <c r="E191" s="10">
        <v>0</v>
      </c>
      <c r="F191" s="10">
        <v>0</v>
      </c>
      <c r="G191" s="10">
        <v>2024</v>
      </c>
      <c r="H191" s="10">
        <v>5459000</v>
      </c>
      <c r="I191" s="10">
        <v>44.4</v>
      </c>
      <c r="J191" s="10">
        <v>2025</v>
      </c>
      <c r="K191" s="10">
        <v>1341000</v>
      </c>
      <c r="L191" s="10">
        <v>10.9</v>
      </c>
      <c r="M191" s="10">
        <v>6800000</v>
      </c>
      <c r="N191" s="10">
        <v>55.4</v>
      </c>
    </row>
    <row r="192" spans="1:14" x14ac:dyDescent="0.25">
      <c r="A192" s="5" t="s">
        <v>319</v>
      </c>
      <c r="B192" s="10">
        <v>2024</v>
      </c>
      <c r="C192" s="10">
        <v>5589000</v>
      </c>
      <c r="D192" s="10">
        <v>2024</v>
      </c>
      <c r="E192" s="10">
        <v>0</v>
      </c>
      <c r="F192" s="10">
        <v>0</v>
      </c>
      <c r="G192" s="10">
        <v>2025</v>
      </c>
      <c r="H192" s="10">
        <v>2555000</v>
      </c>
      <c r="I192" s="10">
        <v>45.7</v>
      </c>
      <c r="J192" s="10"/>
      <c r="K192" s="10"/>
      <c r="L192" s="10"/>
      <c r="M192" s="10"/>
      <c r="N192" s="10"/>
    </row>
    <row r="193" spans="1:14" x14ac:dyDescent="0.25">
      <c r="A193" s="5" t="s">
        <v>319</v>
      </c>
      <c r="B193" s="10">
        <v>2025</v>
      </c>
      <c r="C193" s="10">
        <v>10100000</v>
      </c>
      <c r="D193" s="10">
        <v>2025</v>
      </c>
      <c r="E193" s="10">
        <v>0</v>
      </c>
      <c r="F193" s="10">
        <v>0</v>
      </c>
      <c r="G193" s="10"/>
      <c r="H193" s="10"/>
      <c r="I193" s="10"/>
      <c r="J193" s="10"/>
      <c r="K193" s="10"/>
      <c r="L193" s="10"/>
      <c r="M193" s="10"/>
      <c r="N193" s="10"/>
    </row>
  </sheetData>
  <pageMargins left="0.7" right="0.7" top="0.75" bottom="0.75" header="0.3" footer="0.3"/>
  <pageSetup paperSize="9" orientation="portrait" horizontalDpi="300" verticalDpi="300"/>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44"/>
  <sheetViews>
    <sheetView workbookViewId="0"/>
  </sheetViews>
  <sheetFormatPr defaultColWidth="11.42578125" defaultRowHeight="15" x14ac:dyDescent="0.25"/>
  <cols>
    <col min="1" max="1" width="27.7109375" customWidth="1"/>
    <col min="2" max="20" width="31.7109375" customWidth="1"/>
  </cols>
  <sheetData>
    <row r="1" spans="1:9" ht="21" customHeight="1" x14ac:dyDescent="0.25">
      <c r="A1" s="1" t="s">
        <v>62</v>
      </c>
    </row>
    <row r="2" spans="1:9" ht="30" customHeight="1" x14ac:dyDescent="0.25">
      <c r="A2" s="8" t="s">
        <v>63</v>
      </c>
    </row>
    <row r="3" spans="1:9" ht="30" customHeight="1" x14ac:dyDescent="0.25">
      <c r="A3" s="4" t="s">
        <v>168</v>
      </c>
      <c r="B3" s="9" t="s">
        <v>199</v>
      </c>
      <c r="C3" s="9" t="s">
        <v>200</v>
      </c>
      <c r="D3" s="9" t="s">
        <v>211</v>
      </c>
      <c r="E3" s="9" t="s">
        <v>202</v>
      </c>
      <c r="F3" s="9" t="s">
        <v>203</v>
      </c>
      <c r="G3" s="9" t="s">
        <v>212</v>
      </c>
      <c r="H3" s="9" t="s">
        <v>205</v>
      </c>
      <c r="I3" s="9" t="s">
        <v>479</v>
      </c>
    </row>
    <row r="4" spans="1:9" ht="25.5" customHeight="1" x14ac:dyDescent="0.25">
      <c r="A4" s="5">
        <v>1985</v>
      </c>
      <c r="B4" s="10"/>
      <c r="C4" s="10"/>
      <c r="D4" s="10">
        <v>402</v>
      </c>
      <c r="E4" s="10"/>
      <c r="F4" s="10"/>
      <c r="G4" s="10">
        <v>148</v>
      </c>
      <c r="H4" s="10">
        <v>550</v>
      </c>
      <c r="I4" s="10">
        <v>12.6</v>
      </c>
    </row>
    <row r="5" spans="1:9" x14ac:dyDescent="0.25">
      <c r="A5" s="5">
        <v>1986</v>
      </c>
      <c r="B5" s="10"/>
      <c r="C5" s="10"/>
      <c r="D5" s="10">
        <v>527</v>
      </c>
      <c r="E5" s="10"/>
      <c r="F5" s="10"/>
      <c r="G5" s="10">
        <v>206</v>
      </c>
      <c r="H5" s="10">
        <v>733</v>
      </c>
      <c r="I5" s="10">
        <v>14.1</v>
      </c>
    </row>
    <row r="6" spans="1:9" x14ac:dyDescent="0.25">
      <c r="A6" s="5">
        <v>1987</v>
      </c>
      <c r="B6" s="10"/>
      <c r="C6" s="10"/>
      <c r="D6" s="10">
        <v>608</v>
      </c>
      <c r="E6" s="10"/>
      <c r="F6" s="10"/>
      <c r="G6" s="10">
        <v>198</v>
      </c>
      <c r="H6" s="10">
        <v>806</v>
      </c>
      <c r="I6" s="10">
        <v>15.8</v>
      </c>
    </row>
    <row r="7" spans="1:9" x14ac:dyDescent="0.25">
      <c r="A7" s="5">
        <v>1988</v>
      </c>
      <c r="B7" s="10"/>
      <c r="C7" s="10"/>
      <c r="D7" s="10">
        <v>991</v>
      </c>
      <c r="E7" s="10"/>
      <c r="F7" s="10"/>
      <c r="G7" s="10">
        <v>329</v>
      </c>
      <c r="H7" s="10">
        <v>1320</v>
      </c>
      <c r="I7" s="10">
        <v>13.6</v>
      </c>
    </row>
    <row r="8" spans="1:9" x14ac:dyDescent="0.25">
      <c r="A8" s="5">
        <v>1989</v>
      </c>
      <c r="B8" s="10"/>
      <c r="C8" s="10"/>
      <c r="D8" s="10">
        <v>1102</v>
      </c>
      <c r="E8" s="10"/>
      <c r="F8" s="10"/>
      <c r="G8" s="10">
        <v>316</v>
      </c>
      <c r="H8" s="10">
        <v>1418</v>
      </c>
      <c r="I8" s="10">
        <v>20.100000000000001</v>
      </c>
    </row>
    <row r="9" spans="1:9" x14ac:dyDescent="0.25">
      <c r="A9" s="5">
        <v>1990</v>
      </c>
      <c r="B9" s="10"/>
      <c r="C9" s="10"/>
      <c r="D9" s="10">
        <v>1165</v>
      </c>
      <c r="E9" s="10"/>
      <c r="F9" s="10"/>
      <c r="G9" s="10">
        <v>326</v>
      </c>
      <c r="H9" s="10">
        <v>1491</v>
      </c>
      <c r="I9" s="10">
        <v>21.7</v>
      </c>
    </row>
    <row r="10" spans="1:9" x14ac:dyDescent="0.25">
      <c r="A10" s="5">
        <v>1991</v>
      </c>
      <c r="B10" s="10"/>
      <c r="C10" s="10"/>
      <c r="D10" s="10">
        <v>1014</v>
      </c>
      <c r="E10" s="10"/>
      <c r="F10" s="10"/>
      <c r="G10" s="10">
        <v>272</v>
      </c>
      <c r="H10" s="10">
        <v>1286</v>
      </c>
      <c r="I10" s="10">
        <v>31.6</v>
      </c>
    </row>
    <row r="11" spans="1:9" x14ac:dyDescent="0.25">
      <c r="A11" s="5">
        <v>1992</v>
      </c>
      <c r="B11" s="10"/>
      <c r="C11" s="10"/>
      <c r="D11" s="10">
        <v>985</v>
      </c>
      <c r="E11" s="10"/>
      <c r="F11" s="10"/>
      <c r="G11" s="10">
        <v>275</v>
      </c>
      <c r="H11" s="10">
        <v>1260</v>
      </c>
      <c r="I11" s="10">
        <v>28.7</v>
      </c>
    </row>
    <row r="12" spans="1:9" x14ac:dyDescent="0.25">
      <c r="A12" s="5">
        <v>1993</v>
      </c>
      <c r="B12" s="10"/>
      <c r="C12" s="10"/>
      <c r="D12" s="10">
        <v>976</v>
      </c>
      <c r="E12" s="10"/>
      <c r="F12" s="10"/>
      <c r="G12" s="10">
        <v>248</v>
      </c>
      <c r="H12" s="10">
        <v>1224</v>
      </c>
      <c r="I12" s="10">
        <v>39.799999999999997</v>
      </c>
    </row>
    <row r="13" spans="1:9" x14ac:dyDescent="0.25">
      <c r="A13" s="5">
        <v>1994</v>
      </c>
      <c r="B13" s="10"/>
      <c r="C13" s="10"/>
      <c r="D13" s="10">
        <v>1003</v>
      </c>
      <c r="E13" s="10"/>
      <c r="F13" s="10"/>
      <c r="G13" s="10">
        <v>242</v>
      </c>
      <c r="H13" s="10">
        <v>1245</v>
      </c>
      <c r="I13" s="10">
        <v>51.5</v>
      </c>
    </row>
    <row r="14" spans="1:9" x14ac:dyDescent="0.25">
      <c r="A14" s="5">
        <v>1995</v>
      </c>
      <c r="B14" s="10"/>
      <c r="C14" s="10"/>
      <c r="D14" s="10">
        <v>1104</v>
      </c>
      <c r="E14" s="10"/>
      <c r="F14" s="10"/>
      <c r="G14" s="10">
        <v>251</v>
      </c>
      <c r="H14" s="10">
        <v>1355</v>
      </c>
      <c r="I14" s="10">
        <v>51.7</v>
      </c>
    </row>
    <row r="15" spans="1:9" x14ac:dyDescent="0.25">
      <c r="A15" s="5">
        <v>1996</v>
      </c>
      <c r="B15" s="10"/>
      <c r="C15" s="10"/>
      <c r="D15" s="10">
        <v>1150</v>
      </c>
      <c r="E15" s="10"/>
      <c r="F15" s="10"/>
      <c r="G15" s="10">
        <v>241</v>
      </c>
      <c r="H15" s="10">
        <v>1391</v>
      </c>
      <c r="I15" s="10">
        <v>59.8</v>
      </c>
    </row>
    <row r="16" spans="1:9" x14ac:dyDescent="0.25">
      <c r="A16" s="5">
        <v>1997</v>
      </c>
      <c r="B16" s="10"/>
      <c r="C16" s="10"/>
      <c r="D16" s="10">
        <v>1088</v>
      </c>
      <c r="E16" s="10"/>
      <c r="F16" s="10"/>
      <c r="G16" s="10">
        <v>207</v>
      </c>
      <c r="H16" s="10">
        <v>1295</v>
      </c>
      <c r="I16" s="10">
        <v>76.599999999999994</v>
      </c>
    </row>
    <row r="17" spans="1:9" x14ac:dyDescent="0.25">
      <c r="A17" s="5">
        <v>1998</v>
      </c>
      <c r="B17" s="10"/>
      <c r="C17" s="10"/>
      <c r="D17" s="10">
        <v>1117</v>
      </c>
      <c r="E17" s="10"/>
      <c r="F17" s="10"/>
      <c r="G17" s="10">
        <v>192</v>
      </c>
      <c r="H17" s="10">
        <v>1309</v>
      </c>
      <c r="I17" s="10">
        <v>84.6</v>
      </c>
    </row>
    <row r="18" spans="1:9" x14ac:dyDescent="0.25">
      <c r="A18" s="5">
        <v>1999</v>
      </c>
      <c r="B18" s="10"/>
      <c r="C18" s="10"/>
      <c r="D18" s="10">
        <v>1036</v>
      </c>
      <c r="E18" s="10"/>
      <c r="F18" s="10"/>
      <c r="G18" s="10">
        <v>268</v>
      </c>
      <c r="H18" s="10">
        <v>1304</v>
      </c>
      <c r="I18" s="10">
        <v>97.2</v>
      </c>
    </row>
    <row r="19" spans="1:9" x14ac:dyDescent="0.25">
      <c r="A19" s="5">
        <v>2000</v>
      </c>
      <c r="B19" s="10"/>
      <c r="C19" s="10"/>
      <c r="D19" s="10">
        <v>1141</v>
      </c>
      <c r="E19" s="10"/>
      <c r="F19" s="10"/>
      <c r="G19" s="10">
        <v>256</v>
      </c>
      <c r="H19" s="10">
        <v>1397</v>
      </c>
      <c r="I19" s="10">
        <v>92.3</v>
      </c>
    </row>
    <row r="20" spans="1:9" x14ac:dyDescent="0.25">
      <c r="A20" s="5">
        <v>2001</v>
      </c>
      <c r="B20" s="10"/>
      <c r="C20" s="10"/>
      <c r="D20" s="10">
        <v>1066</v>
      </c>
      <c r="E20" s="10"/>
      <c r="F20" s="10"/>
      <c r="G20" s="10">
        <v>191</v>
      </c>
      <c r="H20" s="10">
        <v>1257</v>
      </c>
      <c r="I20" s="10">
        <v>110.2</v>
      </c>
    </row>
    <row r="21" spans="1:9" x14ac:dyDescent="0.25">
      <c r="A21" s="5">
        <v>2002</v>
      </c>
      <c r="B21" s="10"/>
      <c r="C21" s="10"/>
      <c r="D21" s="10">
        <v>1083</v>
      </c>
      <c r="E21" s="10"/>
      <c r="F21" s="10"/>
      <c r="G21" s="10">
        <v>223</v>
      </c>
      <c r="H21" s="10">
        <v>1306</v>
      </c>
      <c r="I21" s="10">
        <v>110.7</v>
      </c>
    </row>
    <row r="22" spans="1:9" x14ac:dyDescent="0.25">
      <c r="A22" s="5">
        <v>2003</v>
      </c>
      <c r="B22" s="10"/>
      <c r="C22" s="10"/>
      <c r="D22" s="10">
        <v>1066</v>
      </c>
      <c r="E22" s="10"/>
      <c r="F22" s="10"/>
      <c r="G22" s="10">
        <v>151</v>
      </c>
      <c r="H22" s="10">
        <v>1217</v>
      </c>
      <c r="I22" s="10">
        <v>139.5</v>
      </c>
    </row>
    <row r="23" spans="1:9" x14ac:dyDescent="0.25">
      <c r="A23" s="5">
        <v>2004</v>
      </c>
      <c r="B23" s="10"/>
      <c r="C23" s="10"/>
      <c r="D23" s="10">
        <v>1019</v>
      </c>
      <c r="E23" s="10"/>
      <c r="F23" s="10"/>
      <c r="G23" s="10">
        <v>142</v>
      </c>
      <c r="H23" s="10">
        <v>1161</v>
      </c>
      <c r="I23" s="10">
        <v>136.19999999999999</v>
      </c>
    </row>
    <row r="24" spans="1:9" x14ac:dyDescent="0.25">
      <c r="A24" s="5">
        <v>2005</v>
      </c>
      <c r="B24" s="10"/>
      <c r="C24" s="10"/>
      <c r="D24" s="10">
        <v>851</v>
      </c>
      <c r="E24" s="10"/>
      <c r="F24" s="10"/>
      <c r="G24" s="10">
        <v>128</v>
      </c>
      <c r="H24" s="10">
        <v>979</v>
      </c>
      <c r="I24" s="10">
        <v>132.4</v>
      </c>
    </row>
    <row r="25" spans="1:9" x14ac:dyDescent="0.25">
      <c r="A25" s="5">
        <v>2006</v>
      </c>
      <c r="B25" s="10"/>
      <c r="C25" s="10"/>
      <c r="D25" s="10">
        <v>790</v>
      </c>
      <c r="E25" s="10"/>
      <c r="F25" s="10"/>
      <c r="G25" s="10">
        <v>81</v>
      </c>
      <c r="H25" s="10">
        <v>871</v>
      </c>
      <c r="I25" s="10">
        <v>151.4</v>
      </c>
    </row>
    <row r="26" spans="1:9" x14ac:dyDescent="0.25">
      <c r="A26" s="5">
        <v>2007</v>
      </c>
      <c r="B26" s="10"/>
      <c r="C26" s="10"/>
      <c r="D26" s="10">
        <v>798</v>
      </c>
      <c r="E26" s="10"/>
      <c r="F26" s="10"/>
      <c r="G26" s="10">
        <v>118</v>
      </c>
      <c r="H26" s="10">
        <v>916</v>
      </c>
      <c r="I26" s="10">
        <v>141.80000000000001</v>
      </c>
    </row>
    <row r="27" spans="1:9" x14ac:dyDescent="0.25">
      <c r="A27" s="5">
        <v>2008</v>
      </c>
      <c r="B27" s="10"/>
      <c r="C27" s="10"/>
      <c r="D27" s="10">
        <v>849</v>
      </c>
      <c r="E27" s="10"/>
      <c r="F27" s="10"/>
      <c r="G27" s="10">
        <v>100</v>
      </c>
      <c r="H27" s="10">
        <v>949</v>
      </c>
      <c r="I27" s="10">
        <v>135.5</v>
      </c>
    </row>
    <row r="28" spans="1:9" x14ac:dyDescent="0.25">
      <c r="A28" s="5">
        <v>2009</v>
      </c>
      <c r="B28" s="10">
        <v>806</v>
      </c>
      <c r="C28" s="10">
        <v>68</v>
      </c>
      <c r="D28" s="10">
        <v>874</v>
      </c>
      <c r="E28" s="10">
        <v>61</v>
      </c>
      <c r="F28" s="10">
        <v>28</v>
      </c>
      <c r="G28" s="10">
        <v>89</v>
      </c>
      <c r="H28" s="10">
        <v>963</v>
      </c>
      <c r="I28" s="10">
        <v>149.80000000000001</v>
      </c>
    </row>
    <row r="29" spans="1:9" x14ac:dyDescent="0.25">
      <c r="A29" s="5">
        <v>2010</v>
      </c>
      <c r="B29" s="10">
        <v>854</v>
      </c>
      <c r="C29" s="10">
        <v>90</v>
      </c>
      <c r="D29" s="10">
        <v>944</v>
      </c>
      <c r="E29" s="10">
        <v>86</v>
      </c>
      <c r="F29" s="10">
        <v>34</v>
      </c>
      <c r="G29" s="10">
        <v>120</v>
      </c>
      <c r="H29" s="10">
        <v>1064</v>
      </c>
      <c r="I29" s="10">
        <v>144.9</v>
      </c>
    </row>
    <row r="30" spans="1:9" x14ac:dyDescent="0.25">
      <c r="A30" s="5">
        <v>2011</v>
      </c>
      <c r="B30" s="10">
        <v>847</v>
      </c>
      <c r="C30" s="10">
        <v>76</v>
      </c>
      <c r="D30" s="10">
        <v>923</v>
      </c>
      <c r="E30" s="10">
        <v>62</v>
      </c>
      <c r="F30" s="10">
        <v>28</v>
      </c>
      <c r="G30" s="10">
        <v>90</v>
      </c>
      <c r="H30" s="10">
        <v>1013</v>
      </c>
      <c r="I30" s="10">
        <v>156</v>
      </c>
    </row>
    <row r="31" spans="1:9" x14ac:dyDescent="0.25">
      <c r="A31" s="5">
        <v>2012</v>
      </c>
      <c r="B31" s="10">
        <v>870</v>
      </c>
      <c r="C31" s="10">
        <v>74</v>
      </c>
      <c r="D31" s="10">
        <v>944</v>
      </c>
      <c r="E31" s="10">
        <v>80</v>
      </c>
      <c r="F31" s="10">
        <v>35</v>
      </c>
      <c r="G31" s="10">
        <v>115</v>
      </c>
      <c r="H31" s="10">
        <v>1059</v>
      </c>
      <c r="I31" s="10">
        <v>153.19999999999999</v>
      </c>
    </row>
    <row r="32" spans="1:9" x14ac:dyDescent="0.25">
      <c r="A32" s="5">
        <v>2013</v>
      </c>
      <c r="B32" s="10">
        <v>997</v>
      </c>
      <c r="C32" s="10">
        <v>84</v>
      </c>
      <c r="D32" s="10">
        <v>1081</v>
      </c>
      <c r="E32" s="10">
        <v>74</v>
      </c>
      <c r="F32" s="10">
        <v>25</v>
      </c>
      <c r="G32" s="10">
        <v>99</v>
      </c>
      <c r="H32" s="10">
        <v>1180</v>
      </c>
      <c r="I32" s="10">
        <v>138.30000000000001</v>
      </c>
    </row>
    <row r="33" spans="1:9" x14ac:dyDescent="0.25">
      <c r="A33" s="5">
        <v>2014</v>
      </c>
      <c r="B33" s="10">
        <v>1082</v>
      </c>
      <c r="C33" s="10">
        <v>109</v>
      </c>
      <c r="D33" s="10">
        <v>1191</v>
      </c>
      <c r="E33" s="10">
        <v>98</v>
      </c>
      <c r="F33" s="10">
        <v>36</v>
      </c>
      <c r="G33" s="10">
        <v>134</v>
      </c>
      <c r="H33" s="10">
        <v>1325</v>
      </c>
      <c r="I33" s="10">
        <v>135.1</v>
      </c>
    </row>
    <row r="34" spans="1:9" x14ac:dyDescent="0.25">
      <c r="A34" s="5">
        <v>2015</v>
      </c>
      <c r="B34" s="10">
        <v>1125</v>
      </c>
      <c r="C34" s="10">
        <v>131</v>
      </c>
      <c r="D34" s="10">
        <v>1256</v>
      </c>
      <c r="E34" s="10">
        <v>70</v>
      </c>
      <c r="F34" s="10">
        <v>37</v>
      </c>
      <c r="G34" s="10">
        <v>107</v>
      </c>
      <c r="H34" s="10">
        <v>1363</v>
      </c>
      <c r="I34" s="10">
        <v>126</v>
      </c>
    </row>
    <row r="35" spans="1:9" x14ac:dyDescent="0.25">
      <c r="A35" s="5">
        <v>2016</v>
      </c>
      <c r="B35" s="10">
        <v>1182</v>
      </c>
      <c r="C35" s="10">
        <v>197</v>
      </c>
      <c r="D35" s="10">
        <v>1379</v>
      </c>
      <c r="E35" s="10">
        <v>67</v>
      </c>
      <c r="F35" s="10">
        <v>40</v>
      </c>
      <c r="G35" s="10">
        <v>107</v>
      </c>
      <c r="H35" s="10">
        <v>1486</v>
      </c>
      <c r="I35" s="10">
        <v>109.6</v>
      </c>
    </row>
    <row r="36" spans="1:9" x14ac:dyDescent="0.25">
      <c r="A36" s="5">
        <v>2017</v>
      </c>
      <c r="B36" s="10">
        <v>1175</v>
      </c>
      <c r="C36" s="10">
        <v>145</v>
      </c>
      <c r="D36" s="10">
        <v>1320</v>
      </c>
      <c r="E36" s="10">
        <v>59</v>
      </c>
      <c r="F36" s="10">
        <v>10</v>
      </c>
      <c r="G36" s="10">
        <v>69</v>
      </c>
      <c r="H36" s="10">
        <v>1389</v>
      </c>
      <c r="I36" s="10">
        <v>136.6</v>
      </c>
    </row>
    <row r="37" spans="1:9" x14ac:dyDescent="0.25">
      <c r="A37" s="5">
        <v>2018</v>
      </c>
      <c r="B37" s="10">
        <v>1273</v>
      </c>
      <c r="C37" s="10">
        <v>142</v>
      </c>
      <c r="D37" s="10">
        <v>1415</v>
      </c>
      <c r="E37" s="10">
        <v>35</v>
      </c>
      <c r="F37" s="10">
        <v>16</v>
      </c>
      <c r="G37" s="10">
        <v>51</v>
      </c>
      <c r="H37" s="10">
        <v>1466</v>
      </c>
      <c r="I37" s="10">
        <v>106.4</v>
      </c>
    </row>
    <row r="38" spans="1:9" x14ac:dyDescent="0.25">
      <c r="A38" s="5">
        <v>2019</v>
      </c>
      <c r="B38" s="10">
        <v>1425</v>
      </c>
      <c r="C38" s="10">
        <v>166</v>
      </c>
      <c r="D38" s="10">
        <v>1591</v>
      </c>
      <c r="E38" s="10">
        <v>35</v>
      </c>
      <c r="F38" s="10">
        <v>25</v>
      </c>
      <c r="G38" s="10">
        <v>60</v>
      </c>
      <c r="H38" s="10">
        <v>1651</v>
      </c>
      <c r="I38" s="10">
        <v>123.5</v>
      </c>
    </row>
    <row r="39" spans="1:9" x14ac:dyDescent="0.25">
      <c r="A39" s="5">
        <v>2020</v>
      </c>
      <c r="B39" s="10">
        <v>1412</v>
      </c>
      <c r="C39" s="10">
        <v>145</v>
      </c>
      <c r="D39" s="10">
        <v>1557</v>
      </c>
      <c r="E39" s="10">
        <v>45</v>
      </c>
      <c r="F39" s="10">
        <v>28</v>
      </c>
      <c r="G39" s="10">
        <v>73</v>
      </c>
      <c r="H39" s="10">
        <v>1630</v>
      </c>
      <c r="I39" s="10">
        <v>117.9</v>
      </c>
    </row>
    <row r="40" spans="1:9" x14ac:dyDescent="0.25">
      <c r="A40" s="5">
        <v>2021</v>
      </c>
      <c r="B40" s="10">
        <v>1308</v>
      </c>
      <c r="C40" s="10">
        <v>133</v>
      </c>
      <c r="D40" s="10">
        <v>1441</v>
      </c>
      <c r="E40" s="10">
        <v>27</v>
      </c>
      <c r="F40" s="10">
        <v>27</v>
      </c>
      <c r="G40" s="10">
        <v>54</v>
      </c>
      <c r="H40" s="10">
        <v>1495</v>
      </c>
      <c r="I40" s="10">
        <v>137.4</v>
      </c>
    </row>
    <row r="41" spans="1:9" x14ac:dyDescent="0.25">
      <c r="A41" s="5">
        <v>2022</v>
      </c>
      <c r="B41" s="10">
        <v>1260</v>
      </c>
      <c r="C41" s="10">
        <v>166</v>
      </c>
      <c r="D41" s="10">
        <v>1426</v>
      </c>
      <c r="E41" s="10">
        <v>47</v>
      </c>
      <c r="F41" s="10">
        <v>35</v>
      </c>
      <c r="G41" s="10">
        <v>82</v>
      </c>
      <c r="H41" s="10">
        <v>1508</v>
      </c>
      <c r="I41" s="10">
        <v>112.2</v>
      </c>
    </row>
    <row r="42" spans="1:9" x14ac:dyDescent="0.25">
      <c r="A42" s="5">
        <v>2023</v>
      </c>
      <c r="B42" s="10">
        <v>1286</v>
      </c>
      <c r="C42" s="10">
        <v>132</v>
      </c>
      <c r="D42" s="10">
        <v>1418</v>
      </c>
      <c r="E42" s="10">
        <v>40</v>
      </c>
      <c r="F42" s="10">
        <v>22</v>
      </c>
      <c r="G42" s="10">
        <v>62</v>
      </c>
      <c r="H42" s="10">
        <v>1480</v>
      </c>
      <c r="I42" s="10">
        <v>102</v>
      </c>
    </row>
    <row r="43" spans="1:9" x14ac:dyDescent="0.25">
      <c r="A43" s="5">
        <v>2024</v>
      </c>
      <c r="B43" s="10">
        <v>1204</v>
      </c>
      <c r="C43" s="10">
        <v>126</v>
      </c>
      <c r="D43" s="10">
        <v>1330</v>
      </c>
      <c r="E43" s="10">
        <v>13</v>
      </c>
      <c r="F43" s="10">
        <v>19</v>
      </c>
      <c r="G43" s="10">
        <v>32</v>
      </c>
      <c r="H43" s="10">
        <v>1362</v>
      </c>
      <c r="I43" s="10">
        <v>141</v>
      </c>
    </row>
    <row r="44" spans="1:9" x14ac:dyDescent="0.25">
      <c r="A44" s="5">
        <v>2025</v>
      </c>
      <c r="B44" s="10">
        <v>1240</v>
      </c>
      <c r="C44" s="10">
        <v>132</v>
      </c>
      <c r="D44" s="10">
        <v>1372</v>
      </c>
      <c r="E44" s="10">
        <v>17</v>
      </c>
      <c r="F44" s="10">
        <v>21</v>
      </c>
      <c r="G44" s="10">
        <v>38</v>
      </c>
      <c r="H44" s="10">
        <v>1410</v>
      </c>
      <c r="I44" s="10">
        <v>140</v>
      </c>
    </row>
  </sheetData>
  <pageMargins left="0.7" right="0.7" top="0.75" bottom="0.75" header="0.3" footer="0.3"/>
  <pageSetup paperSize="9" orientation="portrait" horizontalDpi="300" verticalDpi="300"/>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45"/>
  <sheetViews>
    <sheetView workbookViewId="0"/>
  </sheetViews>
  <sheetFormatPr defaultColWidth="11.42578125" defaultRowHeight="15" x14ac:dyDescent="0.25"/>
  <cols>
    <col min="1" max="1" width="27.7109375" customWidth="1"/>
    <col min="2" max="20" width="31.7109375" customWidth="1"/>
  </cols>
  <sheetData>
    <row r="1" spans="1:8" ht="21" customHeight="1" x14ac:dyDescent="0.25">
      <c r="A1" s="1" t="s">
        <v>64</v>
      </c>
    </row>
    <row r="2" spans="1:8" ht="30" customHeight="1" x14ac:dyDescent="0.25">
      <c r="A2" s="8" t="s">
        <v>39</v>
      </c>
    </row>
    <row r="3" spans="1:8" ht="30" customHeight="1" x14ac:dyDescent="0.25">
      <c r="A3" s="4" t="s">
        <v>168</v>
      </c>
      <c r="B3" s="9" t="s">
        <v>480</v>
      </c>
      <c r="C3" s="9" t="s">
        <v>481</v>
      </c>
      <c r="D3" s="9" t="s">
        <v>482</v>
      </c>
      <c r="E3" s="9" t="s">
        <v>483</v>
      </c>
      <c r="F3" s="9" t="s">
        <v>484</v>
      </c>
      <c r="G3" s="9" t="s">
        <v>485</v>
      </c>
      <c r="H3" s="9" t="s">
        <v>486</v>
      </c>
    </row>
    <row r="4" spans="1:8" ht="25.5" customHeight="1" x14ac:dyDescent="0.25">
      <c r="A4" s="5">
        <v>1984</v>
      </c>
      <c r="B4" s="10">
        <v>11</v>
      </c>
      <c r="C4" s="10">
        <v>72</v>
      </c>
      <c r="D4" s="10"/>
      <c r="E4" s="10"/>
      <c r="F4" s="10"/>
      <c r="G4" s="10"/>
      <c r="H4" s="10"/>
    </row>
    <row r="5" spans="1:8" x14ac:dyDescent="0.25">
      <c r="A5" s="5">
        <v>1985</v>
      </c>
      <c r="B5" s="10">
        <v>9</v>
      </c>
      <c r="C5" s="10">
        <v>119</v>
      </c>
      <c r="D5" s="10"/>
      <c r="E5" s="10"/>
      <c r="F5" s="10"/>
      <c r="G5" s="10"/>
      <c r="H5" s="10"/>
    </row>
    <row r="6" spans="1:8" x14ac:dyDescent="0.25">
      <c r="A6" s="5">
        <v>1986</v>
      </c>
      <c r="B6" s="10">
        <v>11</v>
      </c>
      <c r="C6" s="10">
        <v>157</v>
      </c>
      <c r="D6" s="10"/>
      <c r="E6" s="10"/>
      <c r="F6" s="10"/>
      <c r="G6" s="10"/>
      <c r="H6" s="10"/>
    </row>
    <row r="7" spans="1:8" x14ac:dyDescent="0.25">
      <c r="A7" s="5">
        <v>1987</v>
      </c>
      <c r="B7" s="10">
        <v>11</v>
      </c>
      <c r="C7" s="10">
        <v>196</v>
      </c>
      <c r="D7" s="10"/>
      <c r="E7" s="10"/>
      <c r="F7" s="10"/>
      <c r="G7" s="10"/>
      <c r="H7" s="10"/>
    </row>
    <row r="8" spans="1:8" x14ac:dyDescent="0.25">
      <c r="A8" s="5">
        <v>1988</v>
      </c>
      <c r="B8" s="10">
        <v>14</v>
      </c>
      <c r="C8" s="10">
        <v>244</v>
      </c>
      <c r="D8" s="10">
        <v>69000</v>
      </c>
      <c r="E8" s="10">
        <v>4215000</v>
      </c>
      <c r="F8" s="10">
        <v>434</v>
      </c>
      <c r="G8" s="10">
        <v>17517</v>
      </c>
      <c r="H8" s="10">
        <v>4.2</v>
      </c>
    </row>
    <row r="9" spans="1:8" x14ac:dyDescent="0.25">
      <c r="A9" s="5">
        <v>1989</v>
      </c>
      <c r="B9" s="10">
        <v>12</v>
      </c>
      <c r="C9" s="10">
        <v>282</v>
      </c>
      <c r="D9" s="10">
        <v>72000</v>
      </c>
      <c r="E9" s="10">
        <v>6224000</v>
      </c>
      <c r="F9" s="10">
        <v>578</v>
      </c>
      <c r="G9" s="10">
        <v>27975</v>
      </c>
      <c r="H9" s="10">
        <v>4.5</v>
      </c>
    </row>
    <row r="10" spans="1:8" x14ac:dyDescent="0.25">
      <c r="A10" s="5">
        <v>1990</v>
      </c>
      <c r="B10" s="10">
        <v>11</v>
      </c>
      <c r="C10" s="10">
        <v>287</v>
      </c>
      <c r="D10" s="10">
        <v>56000</v>
      </c>
      <c r="E10" s="10">
        <v>5420000</v>
      </c>
      <c r="F10" s="10">
        <v>759</v>
      </c>
      <c r="G10" s="10">
        <v>31592</v>
      </c>
      <c r="H10" s="10">
        <v>5.8</v>
      </c>
    </row>
    <row r="11" spans="1:8" x14ac:dyDescent="0.25">
      <c r="A11" s="5">
        <v>1991</v>
      </c>
      <c r="B11" s="10">
        <v>12</v>
      </c>
      <c r="C11" s="10">
        <v>286</v>
      </c>
      <c r="D11" s="10">
        <v>79000</v>
      </c>
      <c r="E11" s="10">
        <v>6153000</v>
      </c>
      <c r="F11" s="10">
        <v>828</v>
      </c>
      <c r="G11" s="10">
        <v>39765</v>
      </c>
      <c r="H11" s="10">
        <v>6.5</v>
      </c>
    </row>
    <row r="12" spans="1:8" x14ac:dyDescent="0.25">
      <c r="A12" s="5">
        <v>1992</v>
      </c>
      <c r="B12" s="10">
        <v>8</v>
      </c>
      <c r="C12" s="10">
        <v>271</v>
      </c>
      <c r="D12" s="10">
        <v>56000</v>
      </c>
      <c r="E12" s="10">
        <v>6598000</v>
      </c>
      <c r="F12" s="10">
        <v>741</v>
      </c>
      <c r="G12" s="10">
        <v>35360</v>
      </c>
      <c r="H12" s="10">
        <v>5.4</v>
      </c>
    </row>
    <row r="13" spans="1:8" x14ac:dyDescent="0.25">
      <c r="A13" s="5">
        <v>1993</v>
      </c>
      <c r="B13" s="10">
        <v>7</v>
      </c>
      <c r="C13" s="10">
        <v>276</v>
      </c>
      <c r="D13" s="10">
        <v>46000</v>
      </c>
      <c r="E13" s="10">
        <v>6482000</v>
      </c>
      <c r="F13" s="10">
        <v>668</v>
      </c>
      <c r="G13" s="10">
        <v>48023</v>
      </c>
      <c r="H13" s="10">
        <v>7.4</v>
      </c>
    </row>
    <row r="14" spans="1:8" x14ac:dyDescent="0.25">
      <c r="A14" s="5">
        <v>1994</v>
      </c>
      <c r="B14" s="10">
        <v>5</v>
      </c>
      <c r="C14" s="10">
        <v>257</v>
      </c>
      <c r="D14" s="10">
        <v>23000</v>
      </c>
      <c r="E14" s="10">
        <v>6669000</v>
      </c>
      <c r="F14" s="10">
        <v>532</v>
      </c>
      <c r="G14" s="10">
        <v>63534</v>
      </c>
      <c r="H14" s="10">
        <v>9.5</v>
      </c>
    </row>
    <row r="15" spans="1:8" x14ac:dyDescent="0.25">
      <c r="A15" s="5">
        <v>1995</v>
      </c>
      <c r="B15" s="10">
        <v>5</v>
      </c>
      <c r="C15" s="10">
        <v>263</v>
      </c>
      <c r="D15" s="10">
        <v>23000</v>
      </c>
      <c r="E15" s="10">
        <v>7313000</v>
      </c>
      <c r="F15" s="10">
        <v>598</v>
      </c>
      <c r="G15" s="10">
        <v>69462</v>
      </c>
      <c r="H15" s="10">
        <v>9.5</v>
      </c>
    </row>
    <row r="16" spans="1:8" x14ac:dyDescent="0.25">
      <c r="A16" s="5">
        <v>1996</v>
      </c>
      <c r="B16" s="10">
        <v>5</v>
      </c>
      <c r="C16" s="10">
        <v>272</v>
      </c>
      <c r="D16" s="10">
        <v>23000</v>
      </c>
      <c r="E16" s="10">
        <v>8433000</v>
      </c>
      <c r="F16" s="10">
        <v>490</v>
      </c>
      <c r="G16" s="10">
        <v>82631</v>
      </c>
      <c r="H16" s="10">
        <v>9.8000000000000007</v>
      </c>
    </row>
    <row r="17" spans="1:8" x14ac:dyDescent="0.25">
      <c r="A17" s="5">
        <v>1997</v>
      </c>
      <c r="B17" s="10">
        <v>5</v>
      </c>
      <c r="C17" s="10">
        <v>271</v>
      </c>
      <c r="D17" s="10">
        <v>23000</v>
      </c>
      <c r="E17" s="10">
        <v>10587000</v>
      </c>
      <c r="F17" s="10">
        <v>515</v>
      </c>
      <c r="G17" s="10">
        <v>98682</v>
      </c>
      <c r="H17" s="10">
        <v>9.3000000000000007</v>
      </c>
    </row>
    <row r="18" spans="1:8" x14ac:dyDescent="0.25">
      <c r="A18" s="5">
        <v>1998</v>
      </c>
      <c r="B18" s="10">
        <v>4</v>
      </c>
      <c r="C18" s="10">
        <v>320</v>
      </c>
      <c r="D18" s="10">
        <v>27000</v>
      </c>
      <c r="E18" s="10">
        <v>11636000</v>
      </c>
      <c r="F18" s="10">
        <v>317</v>
      </c>
      <c r="G18" s="10">
        <v>110467</v>
      </c>
      <c r="H18" s="10">
        <v>9.5</v>
      </c>
    </row>
    <row r="19" spans="1:8" x14ac:dyDescent="0.25">
      <c r="A19" s="5">
        <v>1999</v>
      </c>
      <c r="B19" s="10">
        <v>3</v>
      </c>
      <c r="C19" s="10">
        <v>348</v>
      </c>
      <c r="D19" s="10">
        <v>15500</v>
      </c>
      <c r="E19" s="10">
        <v>13596000</v>
      </c>
      <c r="F19" s="10">
        <v>194</v>
      </c>
      <c r="G19" s="10">
        <v>126492</v>
      </c>
      <c r="H19" s="10">
        <v>9.3000000000000007</v>
      </c>
    </row>
    <row r="20" spans="1:8" x14ac:dyDescent="0.25">
      <c r="A20" s="5">
        <v>2000</v>
      </c>
      <c r="B20" s="10">
        <v>2</v>
      </c>
      <c r="C20" s="10">
        <v>344</v>
      </c>
      <c r="D20" s="10">
        <v>15500</v>
      </c>
      <c r="E20" s="10">
        <v>14423000</v>
      </c>
      <c r="F20" s="10">
        <v>129</v>
      </c>
      <c r="G20" s="10">
        <v>128830</v>
      </c>
      <c r="H20" s="10">
        <v>8.9</v>
      </c>
    </row>
    <row r="21" spans="1:8" x14ac:dyDescent="0.25">
      <c r="A21" s="5">
        <v>2001</v>
      </c>
      <c r="B21" s="10">
        <v>2</v>
      </c>
      <c r="C21" s="10">
        <v>318</v>
      </c>
      <c r="D21" s="10">
        <v>15500</v>
      </c>
      <c r="E21" s="10">
        <v>14893000</v>
      </c>
      <c r="F21" s="10">
        <v>232</v>
      </c>
      <c r="G21" s="10">
        <v>138287</v>
      </c>
      <c r="H21" s="10">
        <v>9.3000000000000007</v>
      </c>
    </row>
    <row r="22" spans="1:8" x14ac:dyDescent="0.25">
      <c r="A22" s="5">
        <v>2002</v>
      </c>
      <c r="B22" s="10">
        <v>2</v>
      </c>
      <c r="C22" s="10">
        <v>326</v>
      </c>
      <c r="D22" s="10">
        <v>15500</v>
      </c>
      <c r="E22" s="10">
        <v>15374000</v>
      </c>
      <c r="F22" s="10">
        <v>330</v>
      </c>
      <c r="G22" s="10">
        <v>144259</v>
      </c>
      <c r="H22" s="10">
        <v>9.4</v>
      </c>
    </row>
    <row r="23" spans="1:8" x14ac:dyDescent="0.25">
      <c r="A23" s="5">
        <v>2003</v>
      </c>
      <c r="B23" s="10">
        <v>1</v>
      </c>
      <c r="C23" s="10">
        <v>325</v>
      </c>
      <c r="D23" s="10">
        <v>5500</v>
      </c>
      <c r="E23" s="10">
        <v>15632000</v>
      </c>
      <c r="F23" s="10">
        <v>0</v>
      </c>
      <c r="G23" s="10">
        <v>169736</v>
      </c>
      <c r="H23" s="10">
        <v>10.9</v>
      </c>
    </row>
    <row r="24" spans="1:8" x14ac:dyDescent="0.25">
      <c r="A24" s="5">
        <v>2004</v>
      </c>
      <c r="B24" s="10">
        <v>1</v>
      </c>
      <c r="C24" s="10">
        <v>314</v>
      </c>
      <c r="D24" s="10">
        <v>5800</v>
      </c>
      <c r="E24" s="10">
        <v>15531000</v>
      </c>
      <c r="F24" s="10">
        <v>0</v>
      </c>
      <c r="G24" s="10">
        <v>158099</v>
      </c>
      <c r="H24" s="10">
        <v>10.199999999999999</v>
      </c>
    </row>
    <row r="25" spans="1:8" x14ac:dyDescent="0.25">
      <c r="A25" s="5">
        <v>2005</v>
      </c>
      <c r="B25" s="10">
        <v>1</v>
      </c>
      <c r="C25" s="10">
        <v>277</v>
      </c>
      <c r="D25" s="10">
        <v>5800</v>
      </c>
      <c r="E25" s="10">
        <v>15569000</v>
      </c>
      <c r="F25" s="10">
        <v>0</v>
      </c>
      <c r="G25" s="10">
        <v>129588</v>
      </c>
      <c r="H25" s="10">
        <v>8.3000000000000007</v>
      </c>
    </row>
    <row r="26" spans="1:8" x14ac:dyDescent="0.25">
      <c r="A26" s="5">
        <v>2006</v>
      </c>
      <c r="B26" s="10">
        <v>1</v>
      </c>
      <c r="C26" s="10">
        <v>251</v>
      </c>
      <c r="D26" s="10">
        <v>5800</v>
      </c>
      <c r="E26" s="10">
        <v>15406000</v>
      </c>
      <c r="F26" s="10">
        <v>0</v>
      </c>
      <c r="G26" s="10">
        <v>131847</v>
      </c>
      <c r="H26" s="10">
        <v>8.6</v>
      </c>
    </row>
    <row r="27" spans="1:8" x14ac:dyDescent="0.25">
      <c r="A27" s="5">
        <v>2007</v>
      </c>
      <c r="B27" s="10">
        <v>1</v>
      </c>
      <c r="C27" s="10">
        <v>246</v>
      </c>
      <c r="D27" s="10">
        <v>5900</v>
      </c>
      <c r="E27" s="10">
        <v>14571000</v>
      </c>
      <c r="F27" s="10">
        <v>14</v>
      </c>
      <c r="G27" s="10">
        <v>129916</v>
      </c>
      <c r="H27" s="10">
        <v>8.9</v>
      </c>
    </row>
    <row r="28" spans="1:8" x14ac:dyDescent="0.25">
      <c r="A28" s="5">
        <v>2008</v>
      </c>
      <c r="B28" s="10">
        <v>1</v>
      </c>
      <c r="C28" s="10">
        <v>256</v>
      </c>
      <c r="D28" s="10">
        <v>5900</v>
      </c>
      <c r="E28" s="10">
        <v>14769000</v>
      </c>
      <c r="F28" s="10">
        <v>21</v>
      </c>
      <c r="G28" s="10">
        <v>128585</v>
      </c>
      <c r="H28" s="10">
        <v>8.6999999999999993</v>
      </c>
    </row>
    <row r="29" spans="1:8" x14ac:dyDescent="0.25">
      <c r="A29" s="5">
        <v>2009</v>
      </c>
      <c r="B29" s="10">
        <v>1</v>
      </c>
      <c r="C29" s="10">
        <v>253</v>
      </c>
      <c r="D29" s="10">
        <v>5900</v>
      </c>
      <c r="E29" s="10">
        <v>16515000</v>
      </c>
      <c r="F29" s="10">
        <v>88</v>
      </c>
      <c r="G29" s="10">
        <v>144159</v>
      </c>
      <c r="H29" s="10">
        <v>8.6999999999999993</v>
      </c>
    </row>
    <row r="30" spans="1:8" x14ac:dyDescent="0.25">
      <c r="A30" s="5">
        <v>2010</v>
      </c>
      <c r="B30" s="10">
        <v>2</v>
      </c>
      <c r="C30" s="10">
        <v>247</v>
      </c>
      <c r="D30" s="10">
        <v>6300</v>
      </c>
      <c r="E30" s="10">
        <v>16894000</v>
      </c>
      <c r="F30" s="10">
        <v>195</v>
      </c>
      <c r="G30" s="10">
        <v>153969</v>
      </c>
      <c r="H30" s="10">
        <v>9.1</v>
      </c>
    </row>
    <row r="31" spans="1:8" x14ac:dyDescent="0.25">
      <c r="A31" s="5">
        <v>2011</v>
      </c>
      <c r="B31" s="10">
        <v>2</v>
      </c>
      <c r="C31" s="10">
        <v>252</v>
      </c>
      <c r="D31" s="10">
        <v>6100</v>
      </c>
      <c r="E31" s="10">
        <v>17152000</v>
      </c>
      <c r="F31" s="10">
        <v>141</v>
      </c>
      <c r="G31" s="10">
        <v>157877</v>
      </c>
      <c r="H31" s="10">
        <v>9.1999999999999993</v>
      </c>
    </row>
    <row r="32" spans="1:8" x14ac:dyDescent="0.25">
      <c r="A32" s="5">
        <v>2012</v>
      </c>
      <c r="B32" s="10">
        <v>2</v>
      </c>
      <c r="C32" s="10">
        <v>255</v>
      </c>
      <c r="D32" s="10">
        <v>5900</v>
      </c>
      <c r="E32" s="10">
        <v>17889000</v>
      </c>
      <c r="F32" s="10">
        <v>64</v>
      </c>
      <c r="G32" s="10">
        <v>162159</v>
      </c>
      <c r="H32" s="10">
        <v>9.1</v>
      </c>
    </row>
    <row r="33" spans="1:8" x14ac:dyDescent="0.25">
      <c r="A33" s="5">
        <v>2013</v>
      </c>
      <c r="B33" s="10">
        <v>4</v>
      </c>
      <c r="C33" s="10">
        <v>253</v>
      </c>
      <c r="D33" s="10">
        <v>6000</v>
      </c>
      <c r="E33" s="10">
        <v>19064000</v>
      </c>
      <c r="F33" s="10">
        <v>34</v>
      </c>
      <c r="G33" s="10">
        <v>163200</v>
      </c>
      <c r="H33" s="10">
        <v>8.6</v>
      </c>
    </row>
    <row r="34" spans="1:8" x14ac:dyDescent="0.25">
      <c r="A34" s="5">
        <v>2014</v>
      </c>
      <c r="B34" s="10">
        <v>3</v>
      </c>
      <c r="C34" s="10">
        <v>257</v>
      </c>
      <c r="D34" s="10">
        <v>6100</v>
      </c>
      <c r="E34" s="10">
        <v>19481000</v>
      </c>
      <c r="F34" s="10">
        <v>0</v>
      </c>
      <c r="G34" s="10">
        <v>179022</v>
      </c>
      <c r="H34" s="10">
        <v>9.1999999999999993</v>
      </c>
    </row>
    <row r="35" spans="1:8" x14ac:dyDescent="0.25">
      <c r="A35" s="5">
        <v>2015</v>
      </c>
      <c r="B35" s="10">
        <v>4</v>
      </c>
      <c r="C35" s="10">
        <v>250</v>
      </c>
      <c r="D35" s="10">
        <v>6200</v>
      </c>
      <c r="E35" s="10">
        <v>20338000</v>
      </c>
      <c r="F35" s="10">
        <v>179</v>
      </c>
      <c r="G35" s="10">
        <v>171543</v>
      </c>
      <c r="H35" s="10">
        <v>8.4</v>
      </c>
    </row>
    <row r="36" spans="1:8" x14ac:dyDescent="0.25">
      <c r="A36" s="5">
        <v>2016</v>
      </c>
      <c r="B36" s="10">
        <v>5</v>
      </c>
      <c r="C36" s="10">
        <v>248</v>
      </c>
      <c r="D36" s="10">
        <v>7400</v>
      </c>
      <c r="E36" s="10">
        <v>20067000</v>
      </c>
      <c r="F36" s="10">
        <v>21</v>
      </c>
      <c r="G36" s="10">
        <v>162796</v>
      </c>
      <c r="H36" s="10">
        <v>8.1</v>
      </c>
    </row>
    <row r="37" spans="1:8" x14ac:dyDescent="0.25">
      <c r="A37" s="5">
        <v>2017</v>
      </c>
      <c r="B37" s="10">
        <v>4</v>
      </c>
      <c r="C37" s="10">
        <v>222</v>
      </c>
      <c r="D37" s="10">
        <v>5700</v>
      </c>
      <c r="E37" s="10">
        <v>19108000</v>
      </c>
      <c r="F37" s="10">
        <v>26</v>
      </c>
      <c r="G37" s="10">
        <v>189681</v>
      </c>
      <c r="H37" s="10">
        <v>9.9</v>
      </c>
    </row>
    <row r="38" spans="1:8" x14ac:dyDescent="0.25">
      <c r="A38" s="5">
        <v>2018</v>
      </c>
      <c r="B38" s="10">
        <v>4</v>
      </c>
      <c r="C38" s="10">
        <v>217</v>
      </c>
      <c r="D38" s="10">
        <v>7100</v>
      </c>
      <c r="E38" s="10">
        <v>19922000</v>
      </c>
      <c r="F38" s="10">
        <v>35</v>
      </c>
      <c r="G38" s="10">
        <v>155990</v>
      </c>
      <c r="H38" s="10">
        <v>7.8</v>
      </c>
    </row>
    <row r="39" spans="1:8" x14ac:dyDescent="0.25">
      <c r="A39" s="5">
        <v>2019</v>
      </c>
      <c r="B39" s="10">
        <v>2</v>
      </c>
      <c r="C39" s="10">
        <v>224</v>
      </c>
      <c r="D39" s="10">
        <v>6300</v>
      </c>
      <c r="E39" s="10">
        <v>21628000</v>
      </c>
      <c r="F39" s="10">
        <v>28</v>
      </c>
      <c r="G39" s="10">
        <v>203853</v>
      </c>
      <c r="H39" s="10">
        <v>9.4</v>
      </c>
    </row>
    <row r="40" spans="1:8" x14ac:dyDescent="0.25">
      <c r="A40" s="5">
        <v>2020</v>
      </c>
      <c r="B40" s="10">
        <v>1</v>
      </c>
      <c r="C40" s="10">
        <v>231</v>
      </c>
      <c r="D40" s="10">
        <v>5100</v>
      </c>
      <c r="E40" s="10">
        <v>22818000</v>
      </c>
      <c r="F40" s="10">
        <v>18</v>
      </c>
      <c r="G40" s="10">
        <v>192111</v>
      </c>
      <c r="H40" s="10">
        <v>8.4</v>
      </c>
    </row>
    <row r="41" spans="1:8" x14ac:dyDescent="0.25">
      <c r="A41" s="5">
        <v>2021</v>
      </c>
      <c r="B41" s="10">
        <v>1</v>
      </c>
      <c r="C41" s="10">
        <v>212</v>
      </c>
      <c r="D41" s="10">
        <v>5600</v>
      </c>
      <c r="E41" s="10">
        <v>22187000</v>
      </c>
      <c r="F41" s="10">
        <v>14</v>
      </c>
      <c r="G41" s="10">
        <v>205379</v>
      </c>
      <c r="H41" s="10">
        <v>9.3000000000000007</v>
      </c>
    </row>
    <row r="42" spans="1:8" x14ac:dyDescent="0.25">
      <c r="A42" s="5">
        <v>2022</v>
      </c>
      <c r="B42" s="10">
        <v>1</v>
      </c>
      <c r="C42" s="10">
        <v>209</v>
      </c>
      <c r="D42" s="10">
        <v>5600</v>
      </c>
      <c r="E42" s="10">
        <v>25089000</v>
      </c>
      <c r="F42" s="10">
        <v>17</v>
      </c>
      <c r="G42" s="10">
        <v>169177</v>
      </c>
      <c r="H42" s="10">
        <v>6.7</v>
      </c>
    </row>
    <row r="43" spans="1:8" x14ac:dyDescent="0.25">
      <c r="A43" s="5">
        <v>2023</v>
      </c>
      <c r="B43" s="10">
        <v>1</v>
      </c>
      <c r="C43" s="10">
        <v>212</v>
      </c>
      <c r="D43" s="10">
        <v>5700</v>
      </c>
      <c r="E43" s="10">
        <v>25949000</v>
      </c>
      <c r="F43" s="10">
        <v>23</v>
      </c>
      <c r="G43" s="10">
        <v>150926</v>
      </c>
      <c r="H43" s="10">
        <v>5.8</v>
      </c>
    </row>
    <row r="44" spans="1:8" x14ac:dyDescent="0.25">
      <c r="A44" s="5">
        <v>2024</v>
      </c>
      <c r="B44" s="10">
        <v>1</v>
      </c>
      <c r="C44" s="10">
        <v>214</v>
      </c>
      <c r="D44" s="10">
        <v>5600</v>
      </c>
      <c r="E44" s="10">
        <v>26410000</v>
      </c>
      <c r="F44" s="10">
        <v>0</v>
      </c>
      <c r="G44" s="10">
        <v>192000</v>
      </c>
      <c r="H44" s="10">
        <v>7.3</v>
      </c>
    </row>
    <row r="45" spans="1:8" x14ac:dyDescent="0.25">
      <c r="A45" s="5">
        <v>2025</v>
      </c>
      <c r="B45" s="10">
        <v>1</v>
      </c>
      <c r="C45" s="10">
        <v>209</v>
      </c>
      <c r="D45" s="10">
        <v>5600</v>
      </c>
      <c r="E45" s="10">
        <v>26448000</v>
      </c>
      <c r="F45" s="10">
        <v>0</v>
      </c>
      <c r="G45" s="10">
        <v>197836</v>
      </c>
      <c r="H45" s="10">
        <v>7.4</v>
      </c>
    </row>
  </sheetData>
  <pageMargins left="0.7" right="0.7" top="0.75" bottom="0.75" header="0.3" footer="0.3"/>
  <pageSetup paperSize="9" orientation="portrait" horizontalDpi="300" verticalDpi="300"/>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101"/>
  <sheetViews>
    <sheetView workbookViewId="0">
      <selection activeCell="B104" sqref="B104"/>
    </sheetView>
  </sheetViews>
  <sheetFormatPr defaultColWidth="11.42578125" defaultRowHeight="15" x14ac:dyDescent="0.25"/>
  <cols>
    <col min="1" max="1" width="27.7109375" customWidth="1"/>
    <col min="2" max="20" width="31.7109375" customWidth="1"/>
  </cols>
  <sheetData>
    <row r="1" spans="1:3" ht="21" customHeight="1" x14ac:dyDescent="0.25">
      <c r="A1" s="1" t="s">
        <v>65</v>
      </c>
    </row>
    <row r="2" spans="1:3" ht="30" customHeight="1" x14ac:dyDescent="0.25">
      <c r="A2" s="8" t="s">
        <v>12</v>
      </c>
    </row>
    <row r="3" spans="1:3" ht="30" customHeight="1" x14ac:dyDescent="0.25">
      <c r="A3" s="4" t="s">
        <v>168</v>
      </c>
      <c r="B3" s="9" t="s">
        <v>487</v>
      </c>
      <c r="C3" s="9" t="s">
        <v>198</v>
      </c>
    </row>
    <row r="4" spans="1:3" ht="25.5" customHeight="1" x14ac:dyDescent="0.25">
      <c r="A4" s="5">
        <v>2012</v>
      </c>
      <c r="B4" s="10" t="s">
        <v>360</v>
      </c>
      <c r="C4" s="10">
        <v>115</v>
      </c>
    </row>
    <row r="5" spans="1:3" x14ac:dyDescent="0.25">
      <c r="A5" s="5">
        <v>2012</v>
      </c>
      <c r="B5" s="10" t="s">
        <v>488</v>
      </c>
      <c r="C5" s="10">
        <v>42</v>
      </c>
    </row>
    <row r="6" spans="1:3" x14ac:dyDescent="0.25">
      <c r="A6" s="5">
        <v>2012</v>
      </c>
      <c r="B6" s="10" t="s">
        <v>489</v>
      </c>
      <c r="C6" s="10">
        <v>33</v>
      </c>
    </row>
    <row r="7" spans="1:3" x14ac:dyDescent="0.25">
      <c r="A7" s="5">
        <v>2012</v>
      </c>
      <c r="B7" s="10" t="s">
        <v>490</v>
      </c>
      <c r="C7" s="10">
        <v>42</v>
      </c>
    </row>
    <row r="8" spans="1:3" x14ac:dyDescent="0.25">
      <c r="A8" s="5">
        <v>2012</v>
      </c>
      <c r="B8" s="10" t="s">
        <v>491</v>
      </c>
      <c r="C8" s="10">
        <v>19</v>
      </c>
    </row>
    <row r="9" spans="1:3" x14ac:dyDescent="0.25">
      <c r="A9" s="5">
        <v>2012</v>
      </c>
      <c r="B9" s="10" t="s">
        <v>492</v>
      </c>
      <c r="C9" s="10">
        <v>6</v>
      </c>
    </row>
    <row r="10" spans="1:3" x14ac:dyDescent="0.25">
      <c r="A10" s="5">
        <v>2012</v>
      </c>
      <c r="B10" s="10" t="s">
        <v>493</v>
      </c>
      <c r="C10" s="10">
        <v>0</v>
      </c>
    </row>
    <row r="11" spans="1:3" x14ac:dyDescent="0.25">
      <c r="A11" s="5">
        <v>2013</v>
      </c>
      <c r="B11" s="10" t="s">
        <v>360</v>
      </c>
      <c r="C11" s="10">
        <v>112</v>
      </c>
    </row>
    <row r="12" spans="1:3" x14ac:dyDescent="0.25">
      <c r="A12" s="5">
        <v>2013</v>
      </c>
      <c r="B12" s="10" t="s">
        <v>488</v>
      </c>
      <c r="C12" s="10">
        <v>42</v>
      </c>
    </row>
    <row r="13" spans="1:3" x14ac:dyDescent="0.25">
      <c r="A13" s="5">
        <v>2013</v>
      </c>
      <c r="B13" s="10" t="s">
        <v>489</v>
      </c>
      <c r="C13" s="10">
        <v>36</v>
      </c>
    </row>
    <row r="14" spans="1:3" x14ac:dyDescent="0.25">
      <c r="A14" s="5">
        <v>2013</v>
      </c>
      <c r="B14" s="10" t="s">
        <v>490</v>
      </c>
      <c r="C14" s="10">
        <v>50</v>
      </c>
    </row>
    <row r="15" spans="1:3" x14ac:dyDescent="0.25">
      <c r="A15" s="5">
        <v>2013</v>
      </c>
      <c r="B15" s="10" t="s">
        <v>491</v>
      </c>
      <c r="C15" s="10">
        <v>8</v>
      </c>
    </row>
    <row r="16" spans="1:3" x14ac:dyDescent="0.25">
      <c r="A16" s="5">
        <v>2013</v>
      </c>
      <c r="B16" s="10" t="s">
        <v>492</v>
      </c>
      <c r="C16" s="10">
        <v>7</v>
      </c>
    </row>
    <row r="17" spans="1:3" x14ac:dyDescent="0.25">
      <c r="A17" s="5">
        <v>2013</v>
      </c>
      <c r="B17" s="10" t="s">
        <v>493</v>
      </c>
      <c r="C17" s="10">
        <v>2</v>
      </c>
    </row>
    <row r="18" spans="1:3" x14ac:dyDescent="0.25">
      <c r="A18" s="5">
        <v>2014</v>
      </c>
      <c r="B18" s="10" t="s">
        <v>360</v>
      </c>
      <c r="C18" s="10">
        <v>117</v>
      </c>
    </row>
    <row r="19" spans="1:3" x14ac:dyDescent="0.25">
      <c r="A19" s="5">
        <v>2014</v>
      </c>
      <c r="B19" s="10" t="s">
        <v>488</v>
      </c>
      <c r="C19" s="10">
        <v>44</v>
      </c>
    </row>
    <row r="20" spans="1:3" x14ac:dyDescent="0.25">
      <c r="A20" s="5">
        <v>2014</v>
      </c>
      <c r="B20" s="10" t="s">
        <v>489</v>
      </c>
      <c r="C20" s="10">
        <v>29</v>
      </c>
    </row>
    <row r="21" spans="1:3" x14ac:dyDescent="0.25">
      <c r="A21" s="5">
        <v>2014</v>
      </c>
      <c r="B21" s="10" t="s">
        <v>490</v>
      </c>
      <c r="C21" s="10">
        <v>37</v>
      </c>
    </row>
    <row r="22" spans="1:3" x14ac:dyDescent="0.25">
      <c r="A22" s="5">
        <v>2014</v>
      </c>
      <c r="B22" s="10" t="s">
        <v>491</v>
      </c>
      <c r="C22" s="10">
        <v>22</v>
      </c>
    </row>
    <row r="23" spans="1:3" x14ac:dyDescent="0.25">
      <c r="A23" s="5">
        <v>2014</v>
      </c>
      <c r="B23" s="10" t="s">
        <v>492</v>
      </c>
      <c r="C23" s="10">
        <v>9</v>
      </c>
    </row>
    <row r="24" spans="1:3" x14ac:dyDescent="0.25">
      <c r="A24" s="5">
        <v>2014</v>
      </c>
      <c r="B24" s="10" t="s">
        <v>493</v>
      </c>
      <c r="C24" s="10">
        <v>2</v>
      </c>
    </row>
    <row r="25" spans="1:3" x14ac:dyDescent="0.25">
      <c r="A25" s="5">
        <v>2015</v>
      </c>
      <c r="B25" s="10" t="s">
        <v>360</v>
      </c>
      <c r="C25" s="10">
        <v>115</v>
      </c>
    </row>
    <row r="26" spans="1:3" x14ac:dyDescent="0.25">
      <c r="A26" s="5">
        <v>2015</v>
      </c>
      <c r="B26" s="10" t="s">
        <v>488</v>
      </c>
      <c r="C26" s="10">
        <v>38</v>
      </c>
    </row>
    <row r="27" spans="1:3" x14ac:dyDescent="0.25">
      <c r="A27" s="5">
        <v>2015</v>
      </c>
      <c r="B27" s="10" t="s">
        <v>489</v>
      </c>
      <c r="C27" s="10">
        <v>26</v>
      </c>
    </row>
    <row r="28" spans="1:3" x14ac:dyDescent="0.25">
      <c r="A28" s="5">
        <v>2015</v>
      </c>
      <c r="B28" s="10" t="s">
        <v>490</v>
      </c>
      <c r="C28" s="10">
        <v>56</v>
      </c>
    </row>
    <row r="29" spans="1:3" x14ac:dyDescent="0.25">
      <c r="A29" s="5">
        <v>2015</v>
      </c>
      <c r="B29" s="10" t="s">
        <v>491</v>
      </c>
      <c r="C29" s="10">
        <v>11</v>
      </c>
    </row>
    <row r="30" spans="1:3" x14ac:dyDescent="0.25">
      <c r="A30" s="5">
        <v>2015</v>
      </c>
      <c r="B30" s="10" t="s">
        <v>492</v>
      </c>
      <c r="C30" s="10">
        <v>6</v>
      </c>
    </row>
    <row r="31" spans="1:3" x14ac:dyDescent="0.25">
      <c r="A31" s="5">
        <v>2015</v>
      </c>
      <c r="B31" s="10" t="s">
        <v>493</v>
      </c>
      <c r="C31" s="10">
        <v>2</v>
      </c>
    </row>
    <row r="32" spans="1:3" x14ac:dyDescent="0.25">
      <c r="A32" s="5">
        <v>2016</v>
      </c>
      <c r="B32" s="10" t="s">
        <v>360</v>
      </c>
      <c r="C32" s="10">
        <v>117</v>
      </c>
    </row>
    <row r="33" spans="1:3" x14ac:dyDescent="0.25">
      <c r="A33" s="5">
        <v>2016</v>
      </c>
      <c r="B33" s="10" t="s">
        <v>488</v>
      </c>
      <c r="C33" s="10">
        <v>37</v>
      </c>
    </row>
    <row r="34" spans="1:3" x14ac:dyDescent="0.25">
      <c r="A34" s="5">
        <v>2016</v>
      </c>
      <c r="B34" s="10" t="s">
        <v>489</v>
      </c>
      <c r="C34" s="10">
        <v>26</v>
      </c>
    </row>
    <row r="35" spans="1:3" x14ac:dyDescent="0.25">
      <c r="A35" s="5">
        <v>2016</v>
      </c>
      <c r="B35" s="10" t="s">
        <v>490</v>
      </c>
      <c r="C35" s="10">
        <v>50</v>
      </c>
    </row>
    <row r="36" spans="1:3" x14ac:dyDescent="0.25">
      <c r="A36" s="5">
        <v>2016</v>
      </c>
      <c r="B36" s="10" t="s">
        <v>491</v>
      </c>
      <c r="C36" s="10">
        <v>18</v>
      </c>
    </row>
    <row r="37" spans="1:3" x14ac:dyDescent="0.25">
      <c r="A37" s="5">
        <v>2016</v>
      </c>
      <c r="B37" s="10" t="s">
        <v>492</v>
      </c>
      <c r="C37" s="10">
        <v>4</v>
      </c>
    </row>
    <row r="38" spans="1:3" x14ac:dyDescent="0.25">
      <c r="A38" s="5">
        <v>2016</v>
      </c>
      <c r="B38" s="10" t="s">
        <v>493</v>
      </c>
      <c r="C38" s="10">
        <v>1</v>
      </c>
    </row>
    <row r="39" spans="1:3" x14ac:dyDescent="0.25">
      <c r="A39" s="5">
        <v>2017</v>
      </c>
      <c r="B39" s="10" t="s">
        <v>360</v>
      </c>
      <c r="C39" s="10">
        <v>91</v>
      </c>
    </row>
    <row r="40" spans="1:3" x14ac:dyDescent="0.25">
      <c r="A40" s="5">
        <v>2017</v>
      </c>
      <c r="B40" s="10" t="s">
        <v>488</v>
      </c>
      <c r="C40" s="10">
        <v>25</v>
      </c>
    </row>
    <row r="41" spans="1:3" x14ac:dyDescent="0.25">
      <c r="A41" s="5">
        <v>2017</v>
      </c>
      <c r="B41" s="10" t="s">
        <v>489</v>
      </c>
      <c r="C41" s="10">
        <v>33</v>
      </c>
    </row>
    <row r="42" spans="1:3" x14ac:dyDescent="0.25">
      <c r="A42" s="5">
        <v>2017</v>
      </c>
      <c r="B42" s="10" t="s">
        <v>490</v>
      </c>
      <c r="C42" s="10">
        <v>50</v>
      </c>
    </row>
    <row r="43" spans="1:3" x14ac:dyDescent="0.25">
      <c r="A43" s="5">
        <v>2017</v>
      </c>
      <c r="B43" s="10" t="s">
        <v>491</v>
      </c>
      <c r="C43" s="10">
        <v>20</v>
      </c>
    </row>
    <row r="44" spans="1:3" x14ac:dyDescent="0.25">
      <c r="A44" s="5">
        <v>2017</v>
      </c>
      <c r="B44" s="10" t="s">
        <v>492</v>
      </c>
      <c r="C44" s="10">
        <v>4</v>
      </c>
    </row>
    <row r="45" spans="1:3" x14ac:dyDescent="0.25">
      <c r="A45" s="5">
        <v>2017</v>
      </c>
      <c r="B45" s="10" t="s">
        <v>493</v>
      </c>
      <c r="C45" s="10">
        <v>3</v>
      </c>
    </row>
    <row r="46" spans="1:3" x14ac:dyDescent="0.25">
      <c r="A46" s="5">
        <v>2018</v>
      </c>
      <c r="B46" s="10" t="s">
        <v>360</v>
      </c>
      <c r="C46" s="10">
        <v>100</v>
      </c>
    </row>
    <row r="47" spans="1:3" x14ac:dyDescent="0.25">
      <c r="A47" s="5">
        <v>2018</v>
      </c>
      <c r="B47" s="10" t="s">
        <v>488</v>
      </c>
      <c r="C47" s="10">
        <v>31</v>
      </c>
    </row>
    <row r="48" spans="1:3" x14ac:dyDescent="0.25">
      <c r="A48" s="5">
        <v>2018</v>
      </c>
      <c r="B48" s="10" t="s">
        <v>489</v>
      </c>
      <c r="C48" s="10">
        <v>26</v>
      </c>
    </row>
    <row r="49" spans="1:3" x14ac:dyDescent="0.25">
      <c r="A49" s="5">
        <v>2018</v>
      </c>
      <c r="B49" s="10" t="s">
        <v>490</v>
      </c>
      <c r="C49" s="10">
        <v>39</v>
      </c>
    </row>
    <row r="50" spans="1:3" x14ac:dyDescent="0.25">
      <c r="A50" s="5">
        <v>2018</v>
      </c>
      <c r="B50" s="10" t="s">
        <v>491</v>
      </c>
      <c r="C50" s="10">
        <v>21</v>
      </c>
    </row>
    <row r="51" spans="1:3" x14ac:dyDescent="0.25">
      <c r="A51" s="5">
        <v>2018</v>
      </c>
      <c r="B51" s="10" t="s">
        <v>492</v>
      </c>
      <c r="C51" s="10">
        <v>2</v>
      </c>
    </row>
    <row r="52" spans="1:3" x14ac:dyDescent="0.25">
      <c r="A52" s="5">
        <v>2018</v>
      </c>
      <c r="B52" s="10" t="s">
        <v>493</v>
      </c>
      <c r="C52" s="10">
        <v>2</v>
      </c>
    </row>
    <row r="53" spans="1:3" x14ac:dyDescent="0.25">
      <c r="A53" s="5">
        <v>2019</v>
      </c>
      <c r="B53" s="10" t="s">
        <v>360</v>
      </c>
      <c r="C53" s="10">
        <v>80</v>
      </c>
    </row>
    <row r="54" spans="1:3" x14ac:dyDescent="0.25">
      <c r="A54" s="5">
        <v>2019</v>
      </c>
      <c r="B54" s="10" t="s">
        <v>488</v>
      </c>
      <c r="C54" s="10">
        <v>33</v>
      </c>
    </row>
    <row r="55" spans="1:3" x14ac:dyDescent="0.25">
      <c r="A55" s="5">
        <v>2019</v>
      </c>
      <c r="B55" s="10" t="s">
        <v>489</v>
      </c>
      <c r="C55" s="10">
        <v>24</v>
      </c>
    </row>
    <row r="56" spans="1:3" x14ac:dyDescent="0.25">
      <c r="A56" s="5">
        <v>2019</v>
      </c>
      <c r="B56" s="10" t="s">
        <v>490</v>
      </c>
      <c r="C56" s="10">
        <v>60</v>
      </c>
    </row>
    <row r="57" spans="1:3" x14ac:dyDescent="0.25">
      <c r="A57" s="5">
        <v>2019</v>
      </c>
      <c r="B57" s="10" t="s">
        <v>491</v>
      </c>
      <c r="C57" s="10">
        <v>17</v>
      </c>
    </row>
    <row r="58" spans="1:3" x14ac:dyDescent="0.25">
      <c r="A58" s="5">
        <v>2019</v>
      </c>
      <c r="B58" s="10" t="s">
        <v>492</v>
      </c>
      <c r="C58" s="10">
        <v>9</v>
      </c>
    </row>
    <row r="59" spans="1:3" x14ac:dyDescent="0.25">
      <c r="A59" s="5">
        <v>2019</v>
      </c>
      <c r="B59" s="10" t="s">
        <v>493</v>
      </c>
      <c r="C59" s="10">
        <v>3</v>
      </c>
    </row>
    <row r="60" spans="1:3" x14ac:dyDescent="0.25">
      <c r="A60" s="5">
        <v>2020</v>
      </c>
      <c r="B60" s="10" t="s">
        <v>360</v>
      </c>
      <c r="C60" s="10">
        <v>101</v>
      </c>
    </row>
    <row r="61" spans="1:3" x14ac:dyDescent="0.25">
      <c r="A61" s="5">
        <v>2020</v>
      </c>
      <c r="B61" s="10" t="s">
        <v>488</v>
      </c>
      <c r="C61" s="10">
        <v>32</v>
      </c>
    </row>
    <row r="62" spans="1:3" x14ac:dyDescent="0.25">
      <c r="A62" s="5">
        <v>2020</v>
      </c>
      <c r="B62" s="10" t="s">
        <v>489</v>
      </c>
      <c r="C62" s="10">
        <v>18</v>
      </c>
    </row>
    <row r="63" spans="1:3" x14ac:dyDescent="0.25">
      <c r="A63" s="5">
        <v>2020</v>
      </c>
      <c r="B63" s="10" t="s">
        <v>490</v>
      </c>
      <c r="C63" s="10">
        <v>43</v>
      </c>
    </row>
    <row r="64" spans="1:3" x14ac:dyDescent="0.25">
      <c r="A64" s="5">
        <v>2020</v>
      </c>
      <c r="B64" s="10" t="s">
        <v>491</v>
      </c>
      <c r="C64" s="10">
        <v>27</v>
      </c>
    </row>
    <row r="65" spans="1:3" x14ac:dyDescent="0.25">
      <c r="A65" s="5">
        <v>2020</v>
      </c>
      <c r="B65" s="10" t="s">
        <v>492</v>
      </c>
      <c r="C65" s="10">
        <v>7</v>
      </c>
    </row>
    <row r="66" spans="1:3" x14ac:dyDescent="0.25">
      <c r="A66" s="5">
        <v>2020</v>
      </c>
      <c r="B66" s="10" t="s">
        <v>493</v>
      </c>
      <c r="C66" s="10">
        <v>4</v>
      </c>
    </row>
    <row r="67" spans="1:3" x14ac:dyDescent="0.25">
      <c r="A67" s="5">
        <v>2021</v>
      </c>
      <c r="B67" s="10" t="s">
        <v>360</v>
      </c>
      <c r="C67" s="10">
        <v>73</v>
      </c>
    </row>
    <row r="68" spans="1:3" x14ac:dyDescent="0.25">
      <c r="A68" s="5">
        <v>2021</v>
      </c>
      <c r="B68" s="10" t="s">
        <v>488</v>
      </c>
      <c r="C68" s="10">
        <v>28</v>
      </c>
    </row>
    <row r="69" spans="1:3" x14ac:dyDescent="0.25">
      <c r="A69" s="5">
        <v>2021</v>
      </c>
      <c r="B69" s="10" t="s">
        <v>489</v>
      </c>
      <c r="C69" s="10">
        <v>25</v>
      </c>
    </row>
    <row r="70" spans="1:3" x14ac:dyDescent="0.25">
      <c r="A70" s="5">
        <v>2021</v>
      </c>
      <c r="B70" s="10" t="s">
        <v>490</v>
      </c>
      <c r="C70" s="10">
        <v>50</v>
      </c>
    </row>
    <row r="71" spans="1:3" x14ac:dyDescent="0.25">
      <c r="A71" s="5">
        <v>2021</v>
      </c>
      <c r="B71" s="10" t="s">
        <v>491</v>
      </c>
      <c r="C71" s="10">
        <v>25</v>
      </c>
    </row>
    <row r="72" spans="1:3" x14ac:dyDescent="0.25">
      <c r="A72" s="5">
        <v>2021</v>
      </c>
      <c r="B72" s="10" t="s">
        <v>492</v>
      </c>
      <c r="C72" s="10">
        <v>9</v>
      </c>
    </row>
    <row r="73" spans="1:3" x14ac:dyDescent="0.25">
      <c r="A73" s="5">
        <v>2021</v>
      </c>
      <c r="B73" s="10" t="s">
        <v>493</v>
      </c>
      <c r="C73" s="10">
        <v>3</v>
      </c>
    </row>
    <row r="74" spans="1:3" x14ac:dyDescent="0.25">
      <c r="A74" s="5">
        <v>2022</v>
      </c>
      <c r="B74" s="10" t="s">
        <v>360</v>
      </c>
      <c r="C74" s="10">
        <v>87</v>
      </c>
    </row>
    <row r="75" spans="1:3" x14ac:dyDescent="0.25">
      <c r="A75" s="5">
        <v>2022</v>
      </c>
      <c r="B75" s="10" t="s">
        <v>488</v>
      </c>
      <c r="C75" s="10">
        <v>26</v>
      </c>
    </row>
    <row r="76" spans="1:3" x14ac:dyDescent="0.25">
      <c r="A76" s="5">
        <v>2022</v>
      </c>
      <c r="B76" s="10" t="s">
        <v>489</v>
      </c>
      <c r="C76" s="10">
        <v>25</v>
      </c>
    </row>
    <row r="77" spans="1:3" x14ac:dyDescent="0.25">
      <c r="A77" s="5">
        <v>2022</v>
      </c>
      <c r="B77" s="10" t="s">
        <v>490</v>
      </c>
      <c r="C77" s="10">
        <v>46</v>
      </c>
    </row>
    <row r="78" spans="1:3" x14ac:dyDescent="0.25">
      <c r="A78" s="5">
        <v>2022</v>
      </c>
      <c r="B78" s="10" t="s">
        <v>491</v>
      </c>
      <c r="C78" s="10">
        <v>13</v>
      </c>
    </row>
    <row r="79" spans="1:3" x14ac:dyDescent="0.25">
      <c r="A79" s="5">
        <v>2022</v>
      </c>
      <c r="B79" s="10" t="s">
        <v>492</v>
      </c>
      <c r="C79" s="10">
        <v>11</v>
      </c>
    </row>
    <row r="80" spans="1:3" x14ac:dyDescent="0.25">
      <c r="A80" s="5">
        <v>2022</v>
      </c>
      <c r="B80" s="10" t="s">
        <v>493</v>
      </c>
      <c r="C80" s="10">
        <v>2</v>
      </c>
    </row>
    <row r="81" spans="1:3" x14ac:dyDescent="0.25">
      <c r="A81" s="5">
        <v>2023</v>
      </c>
      <c r="B81" s="10" t="s">
        <v>360</v>
      </c>
      <c r="C81" s="10">
        <v>87</v>
      </c>
    </row>
    <row r="82" spans="1:3" x14ac:dyDescent="0.25">
      <c r="A82" s="5">
        <v>2023</v>
      </c>
      <c r="B82" s="10" t="s">
        <v>488</v>
      </c>
      <c r="C82" s="10">
        <v>38</v>
      </c>
    </row>
    <row r="83" spans="1:3" x14ac:dyDescent="0.25">
      <c r="A83" s="5">
        <v>2023</v>
      </c>
      <c r="B83" s="10" t="s">
        <v>489</v>
      </c>
      <c r="C83" s="10">
        <v>23</v>
      </c>
    </row>
    <row r="84" spans="1:3" x14ac:dyDescent="0.25">
      <c r="A84" s="5">
        <v>2023</v>
      </c>
      <c r="B84" s="10" t="s">
        <v>490</v>
      </c>
      <c r="C84" s="10">
        <v>45</v>
      </c>
    </row>
    <row r="85" spans="1:3" x14ac:dyDescent="0.25">
      <c r="A85" s="5">
        <v>2023</v>
      </c>
      <c r="B85" s="10" t="s">
        <v>491</v>
      </c>
      <c r="C85" s="10">
        <v>11</v>
      </c>
    </row>
    <row r="86" spans="1:3" x14ac:dyDescent="0.25">
      <c r="A86" s="5">
        <v>2023</v>
      </c>
      <c r="B86" s="10" t="s">
        <v>492</v>
      </c>
      <c r="C86" s="10">
        <v>5</v>
      </c>
    </row>
    <row r="87" spans="1:3" x14ac:dyDescent="0.25">
      <c r="A87" s="5">
        <v>2023</v>
      </c>
      <c r="B87" s="10" t="s">
        <v>493</v>
      </c>
      <c r="C87" s="10">
        <v>4</v>
      </c>
    </row>
    <row r="88" spans="1:3" x14ac:dyDescent="0.25">
      <c r="A88" s="5">
        <v>2024</v>
      </c>
      <c r="B88" s="10" t="s">
        <v>360</v>
      </c>
      <c r="C88" s="10">
        <v>96</v>
      </c>
    </row>
    <row r="89" spans="1:3" x14ac:dyDescent="0.25">
      <c r="A89" s="5">
        <v>2024</v>
      </c>
      <c r="B89" s="10" t="s">
        <v>488</v>
      </c>
      <c r="C89" s="10">
        <v>18</v>
      </c>
    </row>
    <row r="90" spans="1:3" x14ac:dyDescent="0.25">
      <c r="A90" s="5">
        <v>2024</v>
      </c>
      <c r="B90" s="10" t="s">
        <v>489</v>
      </c>
      <c r="C90" s="10">
        <v>22</v>
      </c>
    </row>
    <row r="91" spans="1:3" x14ac:dyDescent="0.25">
      <c r="A91" s="5">
        <v>2024</v>
      </c>
      <c r="B91" s="10" t="s">
        <v>490</v>
      </c>
      <c r="C91" s="10">
        <v>39</v>
      </c>
    </row>
    <row r="92" spans="1:3" x14ac:dyDescent="0.25">
      <c r="A92" s="5">
        <v>2024</v>
      </c>
      <c r="B92" s="10" t="s">
        <v>491</v>
      </c>
      <c r="C92" s="10">
        <v>25</v>
      </c>
    </row>
    <row r="93" spans="1:3" x14ac:dyDescent="0.25">
      <c r="A93" s="5">
        <v>2024</v>
      </c>
      <c r="B93" s="10" t="s">
        <v>492</v>
      </c>
      <c r="C93" s="10">
        <v>10</v>
      </c>
    </row>
    <row r="94" spans="1:3" x14ac:dyDescent="0.25">
      <c r="A94" s="5">
        <v>2024</v>
      </c>
      <c r="B94" s="10" t="s">
        <v>493</v>
      </c>
      <c r="C94" s="10">
        <v>5</v>
      </c>
    </row>
    <row r="95" spans="1:3" x14ac:dyDescent="0.25">
      <c r="A95" s="5">
        <v>2025</v>
      </c>
      <c r="B95" s="10" t="s">
        <v>360</v>
      </c>
      <c r="C95" s="10">
        <v>94</v>
      </c>
    </row>
    <row r="96" spans="1:3" x14ac:dyDescent="0.25">
      <c r="A96" s="5">
        <v>2025</v>
      </c>
      <c r="B96" s="10" t="s">
        <v>488</v>
      </c>
      <c r="C96" s="10">
        <v>19</v>
      </c>
    </row>
    <row r="97" spans="1:3" x14ac:dyDescent="0.25">
      <c r="A97" s="5">
        <v>2025</v>
      </c>
      <c r="B97" s="10" t="s">
        <v>489</v>
      </c>
      <c r="C97" s="10">
        <v>16</v>
      </c>
    </row>
    <row r="98" spans="1:3" x14ac:dyDescent="0.25">
      <c r="A98" s="5">
        <v>2025</v>
      </c>
      <c r="B98" s="10" t="s">
        <v>490</v>
      </c>
      <c r="C98" s="10">
        <v>46</v>
      </c>
    </row>
    <row r="99" spans="1:3" x14ac:dyDescent="0.25">
      <c r="A99" s="5">
        <v>2025</v>
      </c>
      <c r="B99" s="10" t="s">
        <v>491</v>
      </c>
      <c r="C99" s="10">
        <v>20</v>
      </c>
    </row>
    <row r="100" spans="1:3" x14ac:dyDescent="0.25">
      <c r="A100" s="5">
        <v>2025</v>
      </c>
      <c r="B100" s="10" t="s">
        <v>492</v>
      </c>
      <c r="C100" s="10">
        <v>7</v>
      </c>
    </row>
    <row r="101" spans="1:3" x14ac:dyDescent="0.25">
      <c r="A101" s="5">
        <v>2025</v>
      </c>
      <c r="B101" s="10" t="s">
        <v>493</v>
      </c>
      <c r="C101" s="10">
        <v>8</v>
      </c>
    </row>
  </sheetData>
  <pageMargins left="0.7" right="0.7" top="0.75" bottom="0.75" header="0.3" footer="0.3"/>
  <pageSetup paperSize="9" orientation="portrait" horizontalDpi="300" verticalDpi="300"/>
  <ignoredErrors>
    <ignoredError sqref="B4 B11 B18 B25 B32 B39 B46 B53 B60 B67 B74 B81 B88 B95" numberStoredAsText="1"/>
  </ignoredErrors>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70"/>
  <sheetViews>
    <sheetView workbookViewId="0"/>
  </sheetViews>
  <sheetFormatPr defaultColWidth="11.42578125" defaultRowHeight="15" x14ac:dyDescent="0.25"/>
  <cols>
    <col min="1" max="1" width="27.7109375" customWidth="1"/>
    <col min="2" max="20" width="31.7109375" customWidth="1"/>
  </cols>
  <sheetData>
    <row r="1" spans="1:6" ht="21" customHeight="1" x14ac:dyDescent="0.25">
      <c r="A1" s="1" t="s">
        <v>66</v>
      </c>
    </row>
    <row r="2" spans="1:6" ht="30" customHeight="1" x14ac:dyDescent="0.25">
      <c r="A2" s="8" t="s">
        <v>12</v>
      </c>
    </row>
    <row r="3" spans="1:6" ht="30" customHeight="1" x14ac:dyDescent="0.25">
      <c r="A3" s="4" t="s">
        <v>168</v>
      </c>
      <c r="B3" s="9" t="s">
        <v>494</v>
      </c>
      <c r="C3" s="9" t="s">
        <v>495</v>
      </c>
      <c r="D3" s="9" t="s">
        <v>496</v>
      </c>
      <c r="E3" s="9" t="s">
        <v>205</v>
      </c>
      <c r="F3" s="9" t="s">
        <v>479</v>
      </c>
    </row>
    <row r="4" spans="1:6" ht="25.5" customHeight="1" x14ac:dyDescent="0.25">
      <c r="A4" s="5">
        <v>2012</v>
      </c>
      <c r="B4" s="10" t="s">
        <v>497</v>
      </c>
      <c r="C4" s="10">
        <v>13</v>
      </c>
      <c r="D4" s="10">
        <v>1607</v>
      </c>
      <c r="E4" s="10">
        <v>38</v>
      </c>
      <c r="F4" s="10">
        <v>42</v>
      </c>
    </row>
    <row r="5" spans="1:6" x14ac:dyDescent="0.25">
      <c r="A5" s="5">
        <v>2012</v>
      </c>
      <c r="B5" s="10" t="s">
        <v>498</v>
      </c>
      <c r="C5" s="10">
        <v>3</v>
      </c>
      <c r="D5" s="10">
        <v>7702</v>
      </c>
      <c r="E5" s="10">
        <v>146</v>
      </c>
      <c r="F5" s="10">
        <v>53</v>
      </c>
    </row>
    <row r="6" spans="1:6" x14ac:dyDescent="0.25">
      <c r="A6" s="5">
        <v>2012</v>
      </c>
      <c r="B6" s="10" t="s">
        <v>499</v>
      </c>
      <c r="C6" s="10">
        <v>1</v>
      </c>
      <c r="D6" s="10">
        <v>6137</v>
      </c>
      <c r="E6" s="10">
        <v>29</v>
      </c>
      <c r="F6" s="10">
        <v>212</v>
      </c>
    </row>
    <row r="7" spans="1:6" x14ac:dyDescent="0.25">
      <c r="A7" s="5">
        <v>2012</v>
      </c>
      <c r="B7" s="10" t="s">
        <v>500</v>
      </c>
      <c r="C7" s="10">
        <v>3</v>
      </c>
      <c r="D7" s="10">
        <v>69482</v>
      </c>
      <c r="E7" s="10">
        <v>362</v>
      </c>
      <c r="F7" s="10">
        <v>192</v>
      </c>
    </row>
    <row r="8" spans="1:6" x14ac:dyDescent="0.25">
      <c r="A8" s="5">
        <v>2012</v>
      </c>
      <c r="B8" s="10" t="s">
        <v>501</v>
      </c>
      <c r="C8" s="10">
        <v>2</v>
      </c>
      <c r="D8" s="10">
        <v>77295</v>
      </c>
      <c r="E8" s="10">
        <v>484</v>
      </c>
      <c r="F8" s="10">
        <v>160</v>
      </c>
    </row>
    <row r="9" spans="1:6" x14ac:dyDescent="0.25">
      <c r="A9" s="5">
        <v>2013</v>
      </c>
      <c r="B9" s="10" t="s">
        <v>497</v>
      </c>
      <c r="C9" s="10">
        <v>13</v>
      </c>
      <c r="D9" s="10">
        <v>1797</v>
      </c>
      <c r="E9" s="10">
        <v>34</v>
      </c>
      <c r="F9" s="10">
        <v>53</v>
      </c>
    </row>
    <row r="10" spans="1:6" x14ac:dyDescent="0.25">
      <c r="A10" s="5">
        <v>2013</v>
      </c>
      <c r="B10" s="10" t="s">
        <v>498</v>
      </c>
      <c r="C10" s="10">
        <v>2</v>
      </c>
      <c r="D10" s="10">
        <v>5721</v>
      </c>
      <c r="E10" s="10">
        <v>122</v>
      </c>
      <c r="F10" s="10">
        <v>47</v>
      </c>
    </row>
    <row r="11" spans="1:6" x14ac:dyDescent="0.25">
      <c r="A11" s="5">
        <v>2013</v>
      </c>
      <c r="B11" s="10" t="s">
        <v>499</v>
      </c>
      <c r="C11" s="10">
        <v>1</v>
      </c>
      <c r="D11" s="10">
        <v>7336</v>
      </c>
      <c r="E11" s="10">
        <v>36</v>
      </c>
      <c r="F11" s="10">
        <v>204</v>
      </c>
    </row>
    <row r="12" spans="1:6" x14ac:dyDescent="0.25">
      <c r="A12" s="5">
        <v>2013</v>
      </c>
      <c r="B12" s="10" t="s">
        <v>500</v>
      </c>
      <c r="C12" s="10">
        <v>3</v>
      </c>
      <c r="D12" s="10">
        <v>60977</v>
      </c>
      <c r="E12" s="10">
        <v>459</v>
      </c>
      <c r="F12" s="10">
        <v>133</v>
      </c>
    </row>
    <row r="13" spans="1:6" x14ac:dyDescent="0.25">
      <c r="A13" s="5">
        <v>2013</v>
      </c>
      <c r="B13" s="10" t="s">
        <v>501</v>
      </c>
      <c r="C13" s="10">
        <v>2</v>
      </c>
      <c r="D13" s="10">
        <v>87403</v>
      </c>
      <c r="E13" s="10">
        <v>529</v>
      </c>
      <c r="F13" s="10">
        <v>165</v>
      </c>
    </row>
    <row r="14" spans="1:6" x14ac:dyDescent="0.25">
      <c r="A14" s="5">
        <v>2014</v>
      </c>
      <c r="B14" s="10" t="s">
        <v>497</v>
      </c>
      <c r="C14" s="10">
        <v>11</v>
      </c>
      <c r="D14" s="10">
        <v>1531</v>
      </c>
      <c r="E14" s="10">
        <v>57</v>
      </c>
      <c r="F14" s="10">
        <v>27</v>
      </c>
    </row>
    <row r="15" spans="1:6" x14ac:dyDescent="0.25">
      <c r="A15" s="5">
        <v>2014</v>
      </c>
      <c r="B15" s="10" t="s">
        <v>498</v>
      </c>
      <c r="C15" s="10">
        <v>2</v>
      </c>
      <c r="D15" s="10">
        <v>5916</v>
      </c>
      <c r="E15" s="10">
        <v>89</v>
      </c>
      <c r="F15" s="10">
        <v>66</v>
      </c>
    </row>
    <row r="16" spans="1:6" x14ac:dyDescent="0.25">
      <c r="A16" s="5">
        <v>2014</v>
      </c>
      <c r="B16" s="10" t="s">
        <v>499</v>
      </c>
      <c r="C16" s="10">
        <v>0</v>
      </c>
      <c r="D16" s="10">
        <v>0</v>
      </c>
      <c r="E16" s="10">
        <v>0</v>
      </c>
      <c r="F16" s="10">
        <v>0</v>
      </c>
    </row>
    <row r="17" spans="1:6" x14ac:dyDescent="0.25">
      <c r="A17" s="5">
        <v>2014</v>
      </c>
      <c r="B17" s="10" t="s">
        <v>500</v>
      </c>
      <c r="C17" s="10">
        <v>2</v>
      </c>
      <c r="D17" s="10">
        <v>43276</v>
      </c>
      <c r="E17" s="10">
        <v>235</v>
      </c>
      <c r="F17" s="10">
        <v>184</v>
      </c>
    </row>
    <row r="18" spans="1:6" x14ac:dyDescent="0.25">
      <c r="A18" s="5">
        <v>2014</v>
      </c>
      <c r="B18" s="10" t="s">
        <v>501</v>
      </c>
      <c r="C18" s="10">
        <v>3</v>
      </c>
      <c r="D18" s="10">
        <v>128299</v>
      </c>
      <c r="E18" s="10">
        <v>944</v>
      </c>
      <c r="F18" s="10">
        <v>136</v>
      </c>
    </row>
    <row r="19" spans="1:6" x14ac:dyDescent="0.25">
      <c r="A19" s="5">
        <v>2015</v>
      </c>
      <c r="B19" s="10" t="s">
        <v>497</v>
      </c>
      <c r="C19" s="10">
        <v>9</v>
      </c>
      <c r="D19" s="10">
        <v>572</v>
      </c>
      <c r="E19" s="10">
        <v>25</v>
      </c>
      <c r="F19" s="10">
        <v>23</v>
      </c>
    </row>
    <row r="20" spans="1:6" x14ac:dyDescent="0.25">
      <c r="A20" s="5">
        <v>2015</v>
      </c>
      <c r="B20" s="10" t="s">
        <v>498</v>
      </c>
      <c r="C20" s="10">
        <v>2</v>
      </c>
      <c r="D20" s="10">
        <v>5285</v>
      </c>
      <c r="E20" s="10">
        <v>134</v>
      </c>
      <c r="F20" s="10">
        <v>39</v>
      </c>
    </row>
    <row r="21" spans="1:6" x14ac:dyDescent="0.25">
      <c r="A21" s="5">
        <v>2015</v>
      </c>
      <c r="B21" s="10" t="s">
        <v>499</v>
      </c>
      <c r="C21" s="10">
        <v>0</v>
      </c>
      <c r="D21" s="10">
        <v>0</v>
      </c>
      <c r="E21" s="10">
        <v>0</v>
      </c>
      <c r="F21" s="10">
        <v>0</v>
      </c>
    </row>
    <row r="22" spans="1:6" x14ac:dyDescent="0.25">
      <c r="A22" s="5">
        <v>2015</v>
      </c>
      <c r="B22" s="10" t="s">
        <v>500</v>
      </c>
      <c r="C22" s="10">
        <v>2</v>
      </c>
      <c r="D22" s="10">
        <v>42488</v>
      </c>
      <c r="E22" s="10">
        <v>247</v>
      </c>
      <c r="F22" s="10">
        <v>172</v>
      </c>
    </row>
    <row r="23" spans="1:6" x14ac:dyDescent="0.25">
      <c r="A23" s="5">
        <v>2015</v>
      </c>
      <c r="B23" s="10" t="s">
        <v>501</v>
      </c>
      <c r="C23" s="10">
        <v>3</v>
      </c>
      <c r="D23" s="10">
        <v>123377</v>
      </c>
      <c r="E23" s="10">
        <v>957</v>
      </c>
      <c r="F23" s="10">
        <v>129</v>
      </c>
    </row>
    <row r="24" spans="1:6" x14ac:dyDescent="0.25">
      <c r="A24" s="5">
        <v>2016</v>
      </c>
      <c r="B24" s="10" t="s">
        <v>497</v>
      </c>
      <c r="C24" s="10">
        <v>8</v>
      </c>
      <c r="D24" s="10">
        <v>1040</v>
      </c>
      <c r="E24" s="10">
        <v>56</v>
      </c>
      <c r="F24" s="10">
        <v>19</v>
      </c>
    </row>
    <row r="25" spans="1:6" x14ac:dyDescent="0.25">
      <c r="A25" s="5">
        <v>2016</v>
      </c>
      <c r="B25" s="10" t="s">
        <v>498</v>
      </c>
      <c r="C25" s="10">
        <v>1</v>
      </c>
      <c r="D25" s="10">
        <v>2705</v>
      </c>
      <c r="E25" s="10">
        <v>0</v>
      </c>
      <c r="F25" s="10">
        <v>0</v>
      </c>
    </row>
    <row r="26" spans="1:6" x14ac:dyDescent="0.25">
      <c r="A26" s="5">
        <v>2016</v>
      </c>
      <c r="B26" s="10" t="s">
        <v>499</v>
      </c>
      <c r="C26" s="10">
        <v>1</v>
      </c>
      <c r="D26" s="10">
        <v>5256</v>
      </c>
      <c r="E26" s="10">
        <v>106</v>
      </c>
      <c r="F26" s="10">
        <v>50</v>
      </c>
    </row>
    <row r="27" spans="1:6" x14ac:dyDescent="0.25">
      <c r="A27" s="5">
        <v>2016</v>
      </c>
      <c r="B27" s="10" t="s">
        <v>500</v>
      </c>
      <c r="C27" s="10">
        <v>4</v>
      </c>
      <c r="D27" s="10">
        <v>98426</v>
      </c>
      <c r="E27" s="10">
        <v>836</v>
      </c>
      <c r="F27" s="10">
        <v>118</v>
      </c>
    </row>
    <row r="28" spans="1:6" x14ac:dyDescent="0.25">
      <c r="A28" s="5">
        <v>2016</v>
      </c>
      <c r="B28" s="10" t="s">
        <v>501</v>
      </c>
      <c r="C28" s="10">
        <v>1</v>
      </c>
      <c r="D28" s="10">
        <v>55390</v>
      </c>
      <c r="E28" s="10">
        <v>488</v>
      </c>
      <c r="F28" s="10">
        <v>114</v>
      </c>
    </row>
    <row r="29" spans="1:6" x14ac:dyDescent="0.25">
      <c r="A29" s="5">
        <v>2017</v>
      </c>
      <c r="B29" s="10" t="s">
        <v>497</v>
      </c>
      <c r="C29" s="10">
        <v>5</v>
      </c>
      <c r="D29" s="10">
        <v>26</v>
      </c>
      <c r="E29" s="10">
        <v>10</v>
      </c>
      <c r="F29" s="10">
        <v>3</v>
      </c>
    </row>
    <row r="30" spans="1:6" x14ac:dyDescent="0.25">
      <c r="A30" s="5">
        <v>2017</v>
      </c>
      <c r="B30" s="10" t="s">
        <v>498</v>
      </c>
      <c r="C30" s="10">
        <v>1</v>
      </c>
      <c r="D30" s="10">
        <v>1864</v>
      </c>
      <c r="E30" s="10">
        <v>31</v>
      </c>
      <c r="F30" s="10">
        <v>60</v>
      </c>
    </row>
    <row r="31" spans="1:6" x14ac:dyDescent="0.25">
      <c r="A31" s="5">
        <v>2017</v>
      </c>
      <c r="B31" s="10" t="s">
        <v>499</v>
      </c>
      <c r="C31" s="10">
        <v>1</v>
      </c>
      <c r="D31" s="10">
        <v>5172</v>
      </c>
      <c r="E31" s="10">
        <v>105</v>
      </c>
      <c r="F31" s="10">
        <v>49</v>
      </c>
    </row>
    <row r="32" spans="1:6" x14ac:dyDescent="0.25">
      <c r="A32" s="5">
        <v>2017</v>
      </c>
      <c r="B32" s="10" t="s">
        <v>500</v>
      </c>
      <c r="C32" s="10">
        <v>2</v>
      </c>
      <c r="D32" s="10">
        <v>43853</v>
      </c>
      <c r="E32" s="10">
        <v>262</v>
      </c>
      <c r="F32" s="10">
        <v>167</v>
      </c>
    </row>
    <row r="33" spans="1:6" x14ac:dyDescent="0.25">
      <c r="A33" s="5">
        <v>2017</v>
      </c>
      <c r="B33" s="10" t="s">
        <v>501</v>
      </c>
      <c r="C33" s="10">
        <v>3</v>
      </c>
      <c r="D33" s="10">
        <v>138792</v>
      </c>
      <c r="E33" s="10">
        <v>981</v>
      </c>
      <c r="F33" s="10">
        <v>141</v>
      </c>
    </row>
    <row r="34" spans="1:6" x14ac:dyDescent="0.25">
      <c r="A34" s="5">
        <v>2018</v>
      </c>
      <c r="B34" s="10" t="s">
        <v>497</v>
      </c>
      <c r="C34" s="10">
        <v>6</v>
      </c>
      <c r="D34" s="10">
        <v>901</v>
      </c>
      <c r="E34" s="10">
        <v>42</v>
      </c>
      <c r="F34" s="10">
        <v>21</v>
      </c>
    </row>
    <row r="35" spans="1:6" x14ac:dyDescent="0.25">
      <c r="A35" s="5">
        <v>2018</v>
      </c>
      <c r="B35" s="10" t="s">
        <v>498</v>
      </c>
      <c r="C35" s="10">
        <v>1</v>
      </c>
      <c r="D35" s="10">
        <v>4371</v>
      </c>
      <c r="E35" s="10">
        <v>84</v>
      </c>
      <c r="F35" s="10">
        <v>52</v>
      </c>
    </row>
    <row r="36" spans="1:6" x14ac:dyDescent="0.25">
      <c r="A36" s="5">
        <v>2018</v>
      </c>
      <c r="B36" s="10" t="s">
        <v>499</v>
      </c>
      <c r="C36" s="10">
        <v>0</v>
      </c>
      <c r="D36" s="10">
        <v>0</v>
      </c>
      <c r="E36" s="10">
        <v>0</v>
      </c>
      <c r="F36" s="10">
        <v>0</v>
      </c>
    </row>
    <row r="37" spans="1:6" x14ac:dyDescent="0.25">
      <c r="A37" s="5">
        <v>2018</v>
      </c>
      <c r="B37" s="10" t="s">
        <v>500</v>
      </c>
      <c r="C37" s="10">
        <v>2</v>
      </c>
      <c r="D37" s="10">
        <v>40852</v>
      </c>
      <c r="E37" s="10">
        <v>210</v>
      </c>
      <c r="F37" s="10">
        <v>195</v>
      </c>
    </row>
    <row r="38" spans="1:6" x14ac:dyDescent="0.25">
      <c r="A38" s="5">
        <v>2018</v>
      </c>
      <c r="B38" s="10" t="s">
        <v>501</v>
      </c>
      <c r="C38" s="10">
        <v>3</v>
      </c>
      <c r="D38" s="10">
        <v>109901</v>
      </c>
      <c r="E38" s="10">
        <v>1130</v>
      </c>
      <c r="F38" s="10">
        <v>97</v>
      </c>
    </row>
    <row r="39" spans="1:6" x14ac:dyDescent="0.25">
      <c r="A39" s="5">
        <v>2019</v>
      </c>
      <c r="B39" s="10" t="s">
        <v>497</v>
      </c>
      <c r="C39" s="10">
        <v>4</v>
      </c>
      <c r="D39" s="10">
        <v>28</v>
      </c>
      <c r="E39" s="10">
        <v>113</v>
      </c>
      <c r="F39" s="10">
        <v>2</v>
      </c>
    </row>
    <row r="40" spans="1:6" x14ac:dyDescent="0.25">
      <c r="A40" s="5">
        <v>2019</v>
      </c>
      <c r="B40" s="10" t="s">
        <v>498</v>
      </c>
      <c r="C40" s="10">
        <v>1</v>
      </c>
      <c r="D40" s="10">
        <v>1636</v>
      </c>
      <c r="E40" s="10">
        <v>36</v>
      </c>
      <c r="F40" s="10">
        <v>45</v>
      </c>
    </row>
    <row r="41" spans="1:6" x14ac:dyDescent="0.25">
      <c r="A41" s="5">
        <v>2019</v>
      </c>
      <c r="B41" s="10" t="s">
        <v>499</v>
      </c>
      <c r="C41" s="10">
        <v>1</v>
      </c>
      <c r="D41" s="10">
        <v>5826</v>
      </c>
      <c r="E41" s="10">
        <v>108</v>
      </c>
      <c r="F41" s="10">
        <v>54</v>
      </c>
    </row>
    <row r="42" spans="1:6" x14ac:dyDescent="0.25">
      <c r="A42" s="5">
        <v>2019</v>
      </c>
      <c r="B42" s="10" t="s">
        <v>500</v>
      </c>
      <c r="C42" s="10">
        <v>1</v>
      </c>
      <c r="D42" s="10">
        <v>13418</v>
      </c>
      <c r="E42" s="10">
        <v>138</v>
      </c>
      <c r="F42" s="10">
        <v>97</v>
      </c>
    </row>
    <row r="43" spans="1:6" x14ac:dyDescent="0.25">
      <c r="A43" s="5">
        <v>2019</v>
      </c>
      <c r="B43" s="10" t="s">
        <v>501</v>
      </c>
      <c r="C43" s="10">
        <v>4</v>
      </c>
      <c r="D43" s="10">
        <v>182973</v>
      </c>
      <c r="E43" s="10">
        <v>1356</v>
      </c>
      <c r="F43" s="10">
        <v>135</v>
      </c>
    </row>
    <row r="44" spans="1:6" x14ac:dyDescent="0.25">
      <c r="A44" s="5">
        <v>2020</v>
      </c>
      <c r="B44" s="10" t="s">
        <v>497</v>
      </c>
      <c r="C44" s="10">
        <v>4</v>
      </c>
      <c r="D44" s="10">
        <v>18</v>
      </c>
      <c r="E44" s="10">
        <v>36</v>
      </c>
      <c r="F44" s="10">
        <v>0.5</v>
      </c>
    </row>
    <row r="45" spans="1:6" x14ac:dyDescent="0.25">
      <c r="A45" s="5">
        <v>2020</v>
      </c>
      <c r="B45" s="10" t="s">
        <v>498</v>
      </c>
      <c r="C45" s="10">
        <v>1</v>
      </c>
      <c r="D45" s="10">
        <v>1722</v>
      </c>
      <c r="E45" s="10">
        <v>40</v>
      </c>
      <c r="F45" s="10">
        <v>43</v>
      </c>
    </row>
    <row r="46" spans="1:6" x14ac:dyDescent="0.25">
      <c r="A46" s="5">
        <v>2020</v>
      </c>
      <c r="B46" s="10" t="s">
        <v>499</v>
      </c>
      <c r="C46" s="10">
        <v>1</v>
      </c>
      <c r="D46" s="10">
        <v>5862</v>
      </c>
      <c r="E46" s="10">
        <v>78</v>
      </c>
      <c r="F46" s="10">
        <v>75</v>
      </c>
    </row>
    <row r="47" spans="1:6" x14ac:dyDescent="0.25">
      <c r="A47" s="5">
        <v>2020</v>
      </c>
      <c r="B47" s="10" t="s">
        <v>500</v>
      </c>
      <c r="C47" s="10">
        <v>2</v>
      </c>
      <c r="D47" s="10">
        <v>47194</v>
      </c>
      <c r="E47" s="10">
        <v>511</v>
      </c>
      <c r="F47" s="10">
        <v>92</v>
      </c>
    </row>
    <row r="48" spans="1:6" x14ac:dyDescent="0.25">
      <c r="A48" s="5">
        <v>2020</v>
      </c>
      <c r="B48" s="10" t="s">
        <v>501</v>
      </c>
      <c r="C48" s="10">
        <v>3</v>
      </c>
      <c r="D48" s="10">
        <v>137333</v>
      </c>
      <c r="E48" s="10">
        <v>965</v>
      </c>
      <c r="F48" s="10">
        <v>142</v>
      </c>
    </row>
    <row r="49" spans="1:6" x14ac:dyDescent="0.25">
      <c r="A49" s="5">
        <v>2021</v>
      </c>
      <c r="B49" s="10" t="s">
        <v>497</v>
      </c>
      <c r="C49" s="10">
        <v>3</v>
      </c>
      <c r="D49" s="10">
        <v>14</v>
      </c>
      <c r="E49" s="10">
        <v>16</v>
      </c>
      <c r="F49" s="10">
        <v>0.9</v>
      </c>
    </row>
    <row r="50" spans="1:6" x14ac:dyDescent="0.25">
      <c r="A50" s="5">
        <v>2021</v>
      </c>
      <c r="B50" s="10" t="s">
        <v>498</v>
      </c>
      <c r="C50" s="10">
        <v>3</v>
      </c>
      <c r="D50" s="10">
        <v>5213</v>
      </c>
      <c r="E50" s="10">
        <v>75</v>
      </c>
      <c r="F50" s="10">
        <v>70</v>
      </c>
    </row>
    <row r="51" spans="1:6" x14ac:dyDescent="0.25">
      <c r="A51" s="5">
        <v>2021</v>
      </c>
      <c r="B51" s="10" t="s">
        <v>499</v>
      </c>
      <c r="C51" s="10">
        <v>1</v>
      </c>
      <c r="D51" s="10">
        <v>6149</v>
      </c>
      <c r="E51" s="10">
        <v>93</v>
      </c>
      <c r="F51" s="10">
        <v>66</v>
      </c>
    </row>
    <row r="52" spans="1:6" x14ac:dyDescent="0.25">
      <c r="A52" s="5">
        <v>2021</v>
      </c>
      <c r="B52" s="10" t="s">
        <v>500</v>
      </c>
      <c r="C52" s="10">
        <v>2</v>
      </c>
      <c r="D52" s="10">
        <v>43388</v>
      </c>
      <c r="E52" s="10">
        <v>466</v>
      </c>
      <c r="F52" s="10">
        <v>93</v>
      </c>
    </row>
    <row r="53" spans="1:6" x14ac:dyDescent="0.25">
      <c r="A53" s="5">
        <v>2021</v>
      </c>
      <c r="B53" s="10" t="s">
        <v>501</v>
      </c>
      <c r="C53" s="10">
        <v>3</v>
      </c>
      <c r="D53" s="10">
        <v>150629</v>
      </c>
      <c r="E53" s="10">
        <v>845</v>
      </c>
      <c r="F53" s="10">
        <v>178</v>
      </c>
    </row>
    <row r="54" spans="1:6" x14ac:dyDescent="0.25">
      <c r="A54" s="5">
        <v>2022</v>
      </c>
      <c r="B54" s="10" t="s">
        <v>497</v>
      </c>
      <c r="C54" s="10">
        <v>3</v>
      </c>
      <c r="D54" s="10">
        <v>17</v>
      </c>
      <c r="E54" s="10">
        <v>17</v>
      </c>
      <c r="F54" s="10">
        <v>0.9</v>
      </c>
    </row>
    <row r="55" spans="1:6" x14ac:dyDescent="0.25">
      <c r="A55" s="5">
        <v>2022</v>
      </c>
      <c r="B55" s="10" t="s">
        <v>498</v>
      </c>
      <c r="C55" s="10">
        <v>2</v>
      </c>
      <c r="D55" s="10">
        <v>3772</v>
      </c>
      <c r="E55" s="10">
        <v>60</v>
      </c>
      <c r="F55" s="10">
        <v>63</v>
      </c>
    </row>
    <row r="56" spans="1:6" x14ac:dyDescent="0.25">
      <c r="A56" s="5">
        <v>2022</v>
      </c>
      <c r="B56" s="10" t="s">
        <v>499</v>
      </c>
      <c r="C56" s="10">
        <v>1</v>
      </c>
      <c r="D56" s="10">
        <v>5686</v>
      </c>
      <c r="E56" s="10">
        <v>87</v>
      </c>
      <c r="F56" s="10">
        <v>65</v>
      </c>
    </row>
    <row r="57" spans="1:6" x14ac:dyDescent="0.25">
      <c r="A57" s="5">
        <v>2022</v>
      </c>
      <c r="B57" s="10" t="s">
        <v>500</v>
      </c>
      <c r="C57" s="10">
        <v>2</v>
      </c>
      <c r="D57" s="10">
        <v>58398</v>
      </c>
      <c r="E57" s="10">
        <v>481</v>
      </c>
      <c r="F57" s="10">
        <v>121</v>
      </c>
    </row>
    <row r="58" spans="1:6" x14ac:dyDescent="0.25">
      <c r="A58" s="5">
        <v>2022</v>
      </c>
      <c r="B58" s="10" t="s">
        <v>501</v>
      </c>
      <c r="C58" s="10">
        <v>2</v>
      </c>
      <c r="D58" s="10">
        <v>101321</v>
      </c>
      <c r="E58" s="10">
        <v>862</v>
      </c>
      <c r="F58" s="10">
        <v>118</v>
      </c>
    </row>
    <row r="59" spans="1:6" x14ac:dyDescent="0.25">
      <c r="A59" s="5">
        <v>2023</v>
      </c>
      <c r="B59" s="10" t="s">
        <v>497</v>
      </c>
      <c r="C59" s="10">
        <v>3</v>
      </c>
      <c r="D59" s="10">
        <v>23</v>
      </c>
      <c r="E59" s="10">
        <v>22</v>
      </c>
      <c r="F59" s="10">
        <v>1</v>
      </c>
    </row>
    <row r="60" spans="1:6" x14ac:dyDescent="0.25">
      <c r="A60" s="5">
        <v>2023</v>
      </c>
      <c r="B60" s="10" t="s">
        <v>498</v>
      </c>
      <c r="C60" s="10">
        <v>3</v>
      </c>
      <c r="D60" s="10">
        <v>8437</v>
      </c>
      <c r="E60" s="10">
        <v>145</v>
      </c>
      <c r="F60" s="10">
        <v>58</v>
      </c>
    </row>
    <row r="61" spans="1:6" x14ac:dyDescent="0.25">
      <c r="A61" s="5">
        <v>2023</v>
      </c>
      <c r="B61" s="10" t="s">
        <v>499</v>
      </c>
      <c r="C61" s="10">
        <v>0</v>
      </c>
      <c r="D61" s="10">
        <v>0</v>
      </c>
      <c r="E61" s="10">
        <v>0</v>
      </c>
      <c r="F61" s="10">
        <v>0</v>
      </c>
    </row>
    <row r="62" spans="1:6" x14ac:dyDescent="0.25">
      <c r="A62" s="5">
        <v>2023</v>
      </c>
      <c r="B62" s="10" t="s">
        <v>502</v>
      </c>
      <c r="C62" s="10">
        <v>4</v>
      </c>
      <c r="D62" s="10">
        <v>142489</v>
      </c>
      <c r="E62" s="10">
        <v>1313</v>
      </c>
      <c r="F62" s="10">
        <v>109</v>
      </c>
    </row>
    <row r="63" spans="1:6" x14ac:dyDescent="0.25">
      <c r="A63" s="5">
        <v>2024</v>
      </c>
      <c r="B63" s="10" t="s">
        <v>497</v>
      </c>
      <c r="C63" s="10">
        <v>4</v>
      </c>
      <c r="D63" s="10">
        <v>0</v>
      </c>
      <c r="E63" s="10">
        <v>32</v>
      </c>
      <c r="F63" s="10">
        <v>0</v>
      </c>
    </row>
    <row r="64" spans="1:6" x14ac:dyDescent="0.25">
      <c r="A64" s="5">
        <v>2024</v>
      </c>
      <c r="B64" s="10" t="s">
        <v>498</v>
      </c>
      <c r="C64" s="10">
        <v>2</v>
      </c>
      <c r="D64" s="10">
        <v>2058</v>
      </c>
      <c r="E64" s="10">
        <v>55</v>
      </c>
      <c r="F64" s="10">
        <v>37</v>
      </c>
    </row>
    <row r="65" spans="1:6" x14ac:dyDescent="0.25">
      <c r="A65" s="5">
        <v>2024</v>
      </c>
      <c r="B65" s="10" t="s">
        <v>499</v>
      </c>
      <c r="C65" s="10">
        <v>1</v>
      </c>
      <c r="D65" s="10">
        <v>5922</v>
      </c>
      <c r="E65" s="10">
        <v>112</v>
      </c>
      <c r="F65" s="10">
        <v>53</v>
      </c>
    </row>
    <row r="66" spans="1:6" x14ac:dyDescent="0.25">
      <c r="A66" s="5">
        <v>2024</v>
      </c>
      <c r="B66" s="10" t="s">
        <v>502</v>
      </c>
      <c r="C66" s="10">
        <v>4</v>
      </c>
      <c r="D66" s="10">
        <v>184020</v>
      </c>
      <c r="E66" s="10">
        <v>1163</v>
      </c>
      <c r="F66" s="10">
        <v>156</v>
      </c>
    </row>
    <row r="67" spans="1:6" x14ac:dyDescent="0.25">
      <c r="A67" s="5">
        <v>2025</v>
      </c>
      <c r="B67" s="10" t="s">
        <v>497</v>
      </c>
      <c r="C67" s="10">
        <v>4</v>
      </c>
      <c r="D67" s="10">
        <v>935</v>
      </c>
      <c r="E67" s="10">
        <v>44</v>
      </c>
      <c r="F67" s="10">
        <v>21</v>
      </c>
    </row>
    <row r="68" spans="1:6" x14ac:dyDescent="0.25">
      <c r="A68" s="5">
        <v>2025</v>
      </c>
      <c r="B68" s="10" t="s">
        <v>498</v>
      </c>
      <c r="C68" s="10">
        <v>0</v>
      </c>
      <c r="D68" s="10">
        <v>0</v>
      </c>
      <c r="E68" s="10">
        <v>0</v>
      </c>
      <c r="F68" s="10">
        <v>0</v>
      </c>
    </row>
    <row r="69" spans="1:6" x14ac:dyDescent="0.25">
      <c r="A69" s="5">
        <v>2025</v>
      </c>
      <c r="B69" s="10" t="s">
        <v>499</v>
      </c>
      <c r="C69" s="10">
        <v>1</v>
      </c>
      <c r="D69" s="10">
        <v>8543</v>
      </c>
      <c r="E69" s="10">
        <v>113</v>
      </c>
      <c r="F69" s="10">
        <v>76</v>
      </c>
    </row>
    <row r="70" spans="1:6" x14ac:dyDescent="0.25">
      <c r="A70" s="5">
        <v>2025</v>
      </c>
      <c r="B70" s="10" t="s">
        <v>502</v>
      </c>
      <c r="C70" s="10">
        <v>4</v>
      </c>
      <c r="D70" s="10">
        <v>188358</v>
      </c>
      <c r="E70" s="10">
        <v>1253</v>
      </c>
      <c r="F70" s="10">
        <v>150</v>
      </c>
    </row>
  </sheetData>
  <pageMargins left="0.7" right="0.7" top="0.75" bottom="0.75" header="0.3" footer="0.3"/>
  <pageSetup paperSize="9" orientation="portrait" horizontalDpi="300" verticalDpi="300"/>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225"/>
  <sheetViews>
    <sheetView workbookViewId="0"/>
  </sheetViews>
  <sheetFormatPr defaultColWidth="11.42578125" defaultRowHeight="15" x14ac:dyDescent="0.25"/>
  <cols>
    <col min="1" max="1" width="27.7109375" customWidth="1"/>
    <col min="2" max="20" width="31.7109375" customWidth="1"/>
  </cols>
  <sheetData>
    <row r="1" spans="1:14" ht="21" customHeight="1" x14ac:dyDescent="0.25">
      <c r="A1" s="1" t="s">
        <v>67</v>
      </c>
    </row>
    <row r="2" spans="1:14" ht="30" customHeight="1" x14ac:dyDescent="0.25">
      <c r="A2" s="8" t="s">
        <v>68</v>
      </c>
    </row>
    <row r="3" spans="1:14" ht="30" customHeight="1" x14ac:dyDescent="0.25">
      <c r="A3" s="4" t="s">
        <v>311</v>
      </c>
      <c r="B3" s="9" t="s">
        <v>168</v>
      </c>
      <c r="C3" s="9" t="s">
        <v>211</v>
      </c>
      <c r="D3" s="9" t="s">
        <v>212</v>
      </c>
      <c r="E3" s="9" t="s">
        <v>503</v>
      </c>
      <c r="F3" s="9" t="s">
        <v>504</v>
      </c>
      <c r="G3" s="9" t="s">
        <v>505</v>
      </c>
      <c r="H3" s="9" t="s">
        <v>506</v>
      </c>
      <c r="I3" s="9" t="s">
        <v>507</v>
      </c>
      <c r="J3" s="9" t="s">
        <v>508</v>
      </c>
      <c r="K3" s="9" t="s">
        <v>509</v>
      </c>
      <c r="L3" s="9" t="s">
        <v>510</v>
      </c>
      <c r="M3" s="9" t="s">
        <v>511</v>
      </c>
      <c r="N3" s="9" t="s">
        <v>512</v>
      </c>
    </row>
    <row r="4" spans="1:14" ht="25.5" customHeight="1" x14ac:dyDescent="0.25">
      <c r="A4" s="5" t="s">
        <v>320</v>
      </c>
      <c r="B4" s="10">
        <v>1990</v>
      </c>
      <c r="C4" s="10">
        <v>495</v>
      </c>
      <c r="D4" s="10">
        <v>73</v>
      </c>
      <c r="E4" s="10">
        <v>15424</v>
      </c>
      <c r="F4" s="10">
        <v>27</v>
      </c>
      <c r="G4" s="10" t="s">
        <v>360</v>
      </c>
      <c r="H4" s="10"/>
      <c r="I4" s="10">
        <v>3277</v>
      </c>
      <c r="J4" s="10">
        <v>1.8</v>
      </c>
      <c r="K4" s="10">
        <v>4827</v>
      </c>
      <c r="L4" s="10">
        <v>2.2000000000000002</v>
      </c>
      <c r="M4" s="10">
        <v>7320</v>
      </c>
      <c r="N4" s="10">
        <v>2.6</v>
      </c>
    </row>
    <row r="5" spans="1:14" x14ac:dyDescent="0.25">
      <c r="A5" s="5" t="s">
        <v>320</v>
      </c>
      <c r="B5" s="10">
        <v>1991</v>
      </c>
      <c r="C5" s="10">
        <v>367</v>
      </c>
      <c r="D5" s="10">
        <v>68</v>
      </c>
      <c r="E5" s="10">
        <v>15023</v>
      </c>
      <c r="F5" s="10">
        <v>35</v>
      </c>
      <c r="G5" s="10" t="s">
        <v>360</v>
      </c>
      <c r="H5" s="10"/>
      <c r="I5" s="10">
        <v>4008</v>
      </c>
      <c r="J5" s="10">
        <v>2</v>
      </c>
      <c r="K5" s="10">
        <v>4000</v>
      </c>
      <c r="L5" s="10">
        <v>2.2999999999999998</v>
      </c>
      <c r="M5" s="10">
        <v>7015</v>
      </c>
      <c r="N5" s="10">
        <v>3</v>
      </c>
    </row>
    <row r="6" spans="1:14" x14ac:dyDescent="0.25">
      <c r="A6" s="5" t="s">
        <v>320</v>
      </c>
      <c r="B6" s="10">
        <v>1992</v>
      </c>
      <c r="C6" s="10">
        <v>372</v>
      </c>
      <c r="D6" s="10">
        <v>63</v>
      </c>
      <c r="E6" s="10">
        <v>13980</v>
      </c>
      <c r="F6" s="10">
        <v>32</v>
      </c>
      <c r="G6" s="10" t="s">
        <v>360</v>
      </c>
      <c r="H6" s="10"/>
      <c r="I6" s="10">
        <v>3352</v>
      </c>
      <c r="J6" s="10">
        <v>2.2000000000000002</v>
      </c>
      <c r="K6" s="10">
        <v>5791</v>
      </c>
      <c r="L6" s="10">
        <v>2.6</v>
      </c>
      <c r="M6" s="10">
        <v>4837</v>
      </c>
      <c r="N6" s="10">
        <v>3.3</v>
      </c>
    </row>
    <row r="7" spans="1:14" x14ac:dyDescent="0.25">
      <c r="A7" s="5" t="s">
        <v>320</v>
      </c>
      <c r="B7" s="10">
        <v>1993</v>
      </c>
      <c r="C7" s="10">
        <v>372</v>
      </c>
      <c r="D7" s="10">
        <v>52</v>
      </c>
      <c r="E7" s="10">
        <v>20279</v>
      </c>
      <c r="F7" s="10">
        <v>48</v>
      </c>
      <c r="G7" s="10" t="s">
        <v>513</v>
      </c>
      <c r="H7" s="10">
        <v>1.7</v>
      </c>
      <c r="I7" s="10">
        <v>7177</v>
      </c>
      <c r="J7" s="10">
        <v>2.5</v>
      </c>
      <c r="K7" s="10">
        <v>7225</v>
      </c>
      <c r="L7" s="10">
        <v>3.2</v>
      </c>
      <c r="M7" s="10">
        <v>5800</v>
      </c>
      <c r="N7" s="10">
        <v>3.4</v>
      </c>
    </row>
    <row r="8" spans="1:14" x14ac:dyDescent="0.25">
      <c r="A8" s="5" t="s">
        <v>320</v>
      </c>
      <c r="B8" s="10">
        <v>1994</v>
      </c>
      <c r="C8" s="10">
        <v>407</v>
      </c>
      <c r="D8" s="10">
        <v>59</v>
      </c>
      <c r="E8" s="10">
        <v>25003</v>
      </c>
      <c r="F8" s="10">
        <v>54</v>
      </c>
      <c r="G8" s="10" t="s">
        <v>514</v>
      </c>
      <c r="H8" s="10">
        <v>1.6</v>
      </c>
      <c r="I8" s="10">
        <v>7392</v>
      </c>
      <c r="J8" s="10">
        <v>2.7</v>
      </c>
      <c r="K8" s="10">
        <v>9991</v>
      </c>
      <c r="L8" s="10">
        <v>3.7</v>
      </c>
      <c r="M8" s="10">
        <v>7450</v>
      </c>
      <c r="N8" s="10">
        <v>4.5</v>
      </c>
    </row>
    <row r="9" spans="1:14" x14ac:dyDescent="0.25">
      <c r="A9" s="5" t="s">
        <v>320</v>
      </c>
      <c r="B9" s="10">
        <v>1995</v>
      </c>
      <c r="C9" s="10">
        <v>401</v>
      </c>
      <c r="D9" s="10">
        <v>54</v>
      </c>
      <c r="E9" s="10">
        <v>22509</v>
      </c>
      <c r="F9" s="10">
        <v>49</v>
      </c>
      <c r="G9" s="10" t="s">
        <v>515</v>
      </c>
      <c r="H9" s="10">
        <v>1.6</v>
      </c>
      <c r="I9" s="10">
        <v>7291</v>
      </c>
      <c r="J9" s="10">
        <v>2.7</v>
      </c>
      <c r="K9" s="10">
        <v>7433</v>
      </c>
      <c r="L9" s="10">
        <v>3.6</v>
      </c>
      <c r="M9" s="10">
        <v>7686</v>
      </c>
      <c r="N9" s="10">
        <v>4</v>
      </c>
    </row>
    <row r="10" spans="1:14" x14ac:dyDescent="0.25">
      <c r="A10" s="5" t="s">
        <v>320</v>
      </c>
      <c r="B10" s="10">
        <v>1996</v>
      </c>
      <c r="C10" s="10">
        <v>405</v>
      </c>
      <c r="D10" s="10">
        <v>45</v>
      </c>
      <c r="E10" s="10">
        <v>32282</v>
      </c>
      <c r="F10" s="10">
        <v>72</v>
      </c>
      <c r="G10" s="10" t="s">
        <v>516</v>
      </c>
      <c r="H10" s="10">
        <v>2</v>
      </c>
      <c r="I10" s="10">
        <v>14824</v>
      </c>
      <c r="J10" s="10">
        <v>3.1</v>
      </c>
      <c r="K10" s="10">
        <v>10789</v>
      </c>
      <c r="L10" s="10">
        <v>3.9</v>
      </c>
      <c r="M10" s="10">
        <v>6469</v>
      </c>
      <c r="N10" s="10">
        <v>4.5</v>
      </c>
    </row>
    <row r="11" spans="1:14" x14ac:dyDescent="0.25">
      <c r="A11" s="5" t="s">
        <v>320</v>
      </c>
      <c r="B11" s="10">
        <v>1997</v>
      </c>
      <c r="C11" s="10">
        <v>392</v>
      </c>
      <c r="D11" s="10">
        <v>40</v>
      </c>
      <c r="E11" s="10">
        <v>35218</v>
      </c>
      <c r="F11" s="10">
        <v>82</v>
      </c>
      <c r="G11" s="10" t="s">
        <v>517</v>
      </c>
      <c r="H11" s="10">
        <v>2</v>
      </c>
      <c r="I11" s="10">
        <v>14879</v>
      </c>
      <c r="J11" s="10">
        <v>3.2</v>
      </c>
      <c r="K11" s="10">
        <v>14669</v>
      </c>
      <c r="L11" s="10">
        <v>3.9</v>
      </c>
      <c r="M11" s="10">
        <v>5449</v>
      </c>
      <c r="N11" s="10">
        <v>4.7</v>
      </c>
    </row>
    <row r="12" spans="1:14" x14ac:dyDescent="0.25">
      <c r="A12" s="5" t="s">
        <v>320</v>
      </c>
      <c r="B12" s="10">
        <v>1998</v>
      </c>
      <c r="C12" s="10">
        <v>396</v>
      </c>
      <c r="D12" s="10">
        <v>43</v>
      </c>
      <c r="E12" s="10">
        <v>32213</v>
      </c>
      <c r="F12" s="10">
        <v>73</v>
      </c>
      <c r="G12" s="10" t="s">
        <v>518</v>
      </c>
      <c r="H12" s="10">
        <v>3.6</v>
      </c>
      <c r="I12" s="10">
        <v>12847</v>
      </c>
      <c r="J12" s="10">
        <v>3</v>
      </c>
      <c r="K12" s="10">
        <v>10973</v>
      </c>
      <c r="L12" s="10">
        <v>3.8</v>
      </c>
      <c r="M12" s="10">
        <v>7254</v>
      </c>
      <c r="N12" s="10">
        <v>4</v>
      </c>
    </row>
    <row r="13" spans="1:14" x14ac:dyDescent="0.25">
      <c r="A13" s="5" t="s">
        <v>320</v>
      </c>
      <c r="B13" s="10">
        <v>1999</v>
      </c>
      <c r="C13" s="10">
        <v>403</v>
      </c>
      <c r="D13" s="10">
        <v>72</v>
      </c>
      <c r="E13" s="10">
        <v>39635</v>
      </c>
      <c r="F13" s="10">
        <v>83</v>
      </c>
      <c r="G13" s="10" t="s">
        <v>519</v>
      </c>
      <c r="H13" s="10">
        <v>2.2999999999999998</v>
      </c>
      <c r="I13" s="10">
        <v>18618</v>
      </c>
      <c r="J13" s="10">
        <v>3.1</v>
      </c>
      <c r="K13" s="10">
        <v>12538</v>
      </c>
      <c r="L13" s="10">
        <v>4</v>
      </c>
      <c r="M13" s="10">
        <v>7809</v>
      </c>
      <c r="N13" s="10">
        <v>3.6</v>
      </c>
    </row>
    <row r="14" spans="1:14" x14ac:dyDescent="0.25">
      <c r="A14" s="5" t="s">
        <v>320</v>
      </c>
      <c r="B14" s="10">
        <v>2000</v>
      </c>
      <c r="C14" s="10">
        <v>365</v>
      </c>
      <c r="D14" s="10">
        <v>62</v>
      </c>
      <c r="E14" s="10">
        <v>45486</v>
      </c>
      <c r="F14" s="10">
        <v>107</v>
      </c>
      <c r="G14" s="10" t="s">
        <v>520</v>
      </c>
      <c r="H14" s="10">
        <v>3.9</v>
      </c>
      <c r="I14" s="10">
        <v>20360</v>
      </c>
      <c r="J14" s="10">
        <v>3.5</v>
      </c>
      <c r="K14" s="10">
        <v>16374</v>
      </c>
      <c r="L14" s="10">
        <v>4.4000000000000004</v>
      </c>
      <c r="M14" s="10">
        <v>6957</v>
      </c>
      <c r="N14" s="10">
        <v>4.3</v>
      </c>
    </row>
    <row r="15" spans="1:14" x14ac:dyDescent="0.25">
      <c r="A15" s="5" t="s">
        <v>320</v>
      </c>
      <c r="B15" s="10">
        <v>2001</v>
      </c>
      <c r="C15" s="10">
        <v>373</v>
      </c>
      <c r="D15" s="10">
        <v>38</v>
      </c>
      <c r="E15" s="10">
        <v>34120</v>
      </c>
      <c r="F15" s="10">
        <v>83</v>
      </c>
      <c r="G15" s="10" t="s">
        <v>521</v>
      </c>
      <c r="H15" s="10">
        <v>1.4</v>
      </c>
      <c r="I15" s="10">
        <v>14062</v>
      </c>
      <c r="J15" s="10">
        <v>3.5</v>
      </c>
      <c r="K15" s="10">
        <v>13334</v>
      </c>
      <c r="L15" s="10">
        <v>4.8</v>
      </c>
      <c r="M15" s="10">
        <v>6594</v>
      </c>
      <c r="N15" s="10">
        <v>5.5</v>
      </c>
    </row>
    <row r="16" spans="1:14" x14ac:dyDescent="0.25">
      <c r="A16" s="5" t="s">
        <v>320</v>
      </c>
      <c r="B16" s="10">
        <v>2002</v>
      </c>
      <c r="C16" s="10">
        <v>366</v>
      </c>
      <c r="D16" s="10">
        <v>77</v>
      </c>
      <c r="E16" s="10">
        <v>40156</v>
      </c>
      <c r="F16" s="10">
        <v>91</v>
      </c>
      <c r="G16" s="10" t="s">
        <v>522</v>
      </c>
      <c r="H16" s="10">
        <v>3.2</v>
      </c>
      <c r="I16" s="10">
        <v>11819</v>
      </c>
      <c r="J16" s="10">
        <v>3.2</v>
      </c>
      <c r="K16" s="10">
        <v>17772</v>
      </c>
      <c r="L16" s="10">
        <v>4</v>
      </c>
      <c r="M16" s="10">
        <v>10128</v>
      </c>
      <c r="N16" s="10">
        <v>4.7</v>
      </c>
    </row>
    <row r="17" spans="1:14" x14ac:dyDescent="0.25">
      <c r="A17" s="5" t="s">
        <v>320</v>
      </c>
      <c r="B17" s="10">
        <v>2003</v>
      </c>
      <c r="C17" s="10">
        <v>259</v>
      </c>
      <c r="D17" s="10">
        <v>32</v>
      </c>
      <c r="E17" s="10">
        <v>40425</v>
      </c>
      <c r="F17" s="10">
        <v>139</v>
      </c>
      <c r="G17" s="10" t="s">
        <v>360</v>
      </c>
      <c r="H17" s="10"/>
      <c r="I17" s="10">
        <v>12250</v>
      </c>
      <c r="J17" s="10">
        <v>3.7</v>
      </c>
      <c r="K17" s="10">
        <v>15971</v>
      </c>
      <c r="L17" s="10">
        <v>4.3</v>
      </c>
      <c r="M17" s="10">
        <v>12204</v>
      </c>
      <c r="N17" s="10">
        <v>5</v>
      </c>
    </row>
    <row r="18" spans="1:14" x14ac:dyDescent="0.25">
      <c r="A18" s="5" t="s">
        <v>320</v>
      </c>
      <c r="B18" s="10">
        <v>2004</v>
      </c>
      <c r="C18" s="10">
        <v>321</v>
      </c>
      <c r="D18" s="10">
        <v>38</v>
      </c>
      <c r="E18" s="10">
        <v>48609</v>
      </c>
      <c r="F18" s="10">
        <v>135</v>
      </c>
      <c r="G18" s="10" t="s">
        <v>523</v>
      </c>
      <c r="H18" s="10">
        <v>1.9</v>
      </c>
      <c r="I18" s="10">
        <v>10912</v>
      </c>
      <c r="J18" s="10">
        <v>4</v>
      </c>
      <c r="K18" s="10">
        <v>22586</v>
      </c>
      <c r="L18" s="10">
        <v>4.5999999999999996</v>
      </c>
      <c r="M18" s="10">
        <v>14792</v>
      </c>
      <c r="N18" s="10">
        <v>4.7</v>
      </c>
    </row>
    <row r="19" spans="1:14" x14ac:dyDescent="0.25">
      <c r="A19" s="5" t="s">
        <v>320</v>
      </c>
      <c r="B19" s="10">
        <v>2005</v>
      </c>
      <c r="C19" s="10">
        <v>267</v>
      </c>
      <c r="D19" s="10">
        <v>31</v>
      </c>
      <c r="E19" s="10">
        <v>32439</v>
      </c>
      <c r="F19" s="10">
        <v>109</v>
      </c>
      <c r="G19" s="10" t="s">
        <v>360</v>
      </c>
      <c r="H19" s="10"/>
      <c r="I19" s="10">
        <v>8816</v>
      </c>
      <c r="J19" s="10">
        <v>3.9</v>
      </c>
      <c r="K19" s="10">
        <v>10608</v>
      </c>
      <c r="L19" s="10">
        <v>4.7</v>
      </c>
      <c r="M19" s="10">
        <v>13015</v>
      </c>
      <c r="N19" s="10">
        <v>4.5999999999999996</v>
      </c>
    </row>
    <row r="20" spans="1:14" x14ac:dyDescent="0.25">
      <c r="A20" s="5" t="s">
        <v>320</v>
      </c>
      <c r="B20" s="10">
        <v>2006</v>
      </c>
      <c r="C20" s="10">
        <v>203</v>
      </c>
      <c r="D20" s="10">
        <v>23</v>
      </c>
      <c r="E20" s="10">
        <v>40219</v>
      </c>
      <c r="F20" s="10">
        <v>178</v>
      </c>
      <c r="G20" s="10" t="s">
        <v>524</v>
      </c>
      <c r="H20" s="10">
        <v>1.8</v>
      </c>
      <c r="I20" s="10">
        <v>8742</v>
      </c>
      <c r="J20" s="10">
        <v>4.2</v>
      </c>
      <c r="K20" s="10">
        <v>16995</v>
      </c>
      <c r="L20" s="10">
        <v>4.5999999999999996</v>
      </c>
      <c r="M20" s="10">
        <v>14271</v>
      </c>
      <c r="N20" s="10">
        <v>4.8</v>
      </c>
    </row>
    <row r="21" spans="1:14" x14ac:dyDescent="0.25">
      <c r="A21" s="5" t="s">
        <v>320</v>
      </c>
      <c r="B21" s="10">
        <v>2007</v>
      </c>
      <c r="C21" s="10">
        <v>277</v>
      </c>
      <c r="D21" s="10">
        <v>44</v>
      </c>
      <c r="E21" s="10">
        <v>33541</v>
      </c>
      <c r="F21" s="10">
        <v>104</v>
      </c>
      <c r="G21" s="10" t="s">
        <v>525</v>
      </c>
      <c r="H21" s="10">
        <v>1.7</v>
      </c>
      <c r="I21" s="10">
        <v>6674</v>
      </c>
      <c r="J21" s="10">
        <v>4.0999999999999996</v>
      </c>
      <c r="K21" s="10">
        <v>13212</v>
      </c>
      <c r="L21" s="10">
        <v>4.9000000000000004</v>
      </c>
      <c r="M21" s="10">
        <v>13615</v>
      </c>
      <c r="N21" s="10">
        <v>4.7</v>
      </c>
    </row>
    <row r="22" spans="1:14" x14ac:dyDescent="0.25">
      <c r="A22" s="5" t="s">
        <v>320</v>
      </c>
      <c r="B22" s="10">
        <v>2008</v>
      </c>
      <c r="C22" s="10">
        <v>280</v>
      </c>
      <c r="D22" s="10">
        <v>34</v>
      </c>
      <c r="E22" s="10">
        <v>40718</v>
      </c>
      <c r="F22" s="10">
        <v>130</v>
      </c>
      <c r="G22" s="10" t="s">
        <v>526</v>
      </c>
      <c r="H22" s="10">
        <v>1.9</v>
      </c>
      <c r="I22" s="10">
        <v>7817</v>
      </c>
      <c r="J22" s="10">
        <v>4.2</v>
      </c>
      <c r="K22" s="10">
        <v>15997</v>
      </c>
      <c r="L22" s="10">
        <v>4.5</v>
      </c>
      <c r="M22" s="10">
        <v>16688</v>
      </c>
      <c r="N22" s="10">
        <v>4.5999999999999996</v>
      </c>
    </row>
    <row r="23" spans="1:14" x14ac:dyDescent="0.25">
      <c r="A23" s="5" t="s">
        <v>320</v>
      </c>
      <c r="B23" s="10">
        <v>2009</v>
      </c>
      <c r="C23" s="10">
        <v>256</v>
      </c>
      <c r="D23" s="10">
        <v>32</v>
      </c>
      <c r="E23" s="10">
        <v>35295</v>
      </c>
      <c r="F23" s="10">
        <v>123</v>
      </c>
      <c r="G23" s="10" t="s">
        <v>527</v>
      </c>
      <c r="H23" s="10">
        <v>1.8</v>
      </c>
      <c r="I23" s="10">
        <v>9777</v>
      </c>
      <c r="J23" s="10">
        <v>4.7</v>
      </c>
      <c r="K23" s="10">
        <v>15860</v>
      </c>
      <c r="L23" s="10">
        <v>5.6</v>
      </c>
      <c r="M23" s="10">
        <v>9583</v>
      </c>
      <c r="N23" s="10">
        <v>5.2</v>
      </c>
    </row>
    <row r="24" spans="1:14" x14ac:dyDescent="0.25">
      <c r="A24" s="5" t="s">
        <v>320</v>
      </c>
      <c r="B24" s="10">
        <v>2010</v>
      </c>
      <c r="C24" s="10">
        <v>294</v>
      </c>
      <c r="D24" s="10">
        <v>44</v>
      </c>
      <c r="E24" s="10">
        <v>47353</v>
      </c>
      <c r="F24" s="10">
        <v>140</v>
      </c>
      <c r="G24" s="10" t="s">
        <v>528</v>
      </c>
      <c r="H24" s="10">
        <v>2</v>
      </c>
      <c r="I24" s="10">
        <v>15895</v>
      </c>
      <c r="J24" s="10">
        <v>4.4000000000000004</v>
      </c>
      <c r="K24" s="10">
        <v>17837</v>
      </c>
      <c r="L24" s="10">
        <v>5.0999999999999996</v>
      </c>
      <c r="M24" s="10">
        <v>13382</v>
      </c>
      <c r="N24" s="10">
        <v>5</v>
      </c>
    </row>
    <row r="25" spans="1:14" x14ac:dyDescent="0.25">
      <c r="A25" s="5" t="s">
        <v>320</v>
      </c>
      <c r="B25" s="10">
        <v>2011</v>
      </c>
      <c r="C25" s="10">
        <v>303</v>
      </c>
      <c r="D25" s="10">
        <v>38</v>
      </c>
      <c r="E25" s="10">
        <v>41656</v>
      </c>
      <c r="F25" s="10">
        <v>122</v>
      </c>
      <c r="G25" s="10" t="s">
        <v>529</v>
      </c>
      <c r="H25" s="10">
        <v>3.2</v>
      </c>
      <c r="I25" s="10">
        <v>13152</v>
      </c>
      <c r="J25" s="10">
        <v>4.3</v>
      </c>
      <c r="K25" s="10">
        <v>16879</v>
      </c>
      <c r="L25" s="10">
        <v>5.0999999999999996</v>
      </c>
      <c r="M25" s="10">
        <v>11451</v>
      </c>
      <c r="N25" s="10">
        <v>5.7</v>
      </c>
    </row>
    <row r="26" spans="1:14" x14ac:dyDescent="0.25">
      <c r="A26" s="5" t="s">
        <v>320</v>
      </c>
      <c r="B26" s="10">
        <v>2012</v>
      </c>
      <c r="C26" s="10">
        <v>300</v>
      </c>
      <c r="D26" s="10">
        <v>40</v>
      </c>
      <c r="E26" s="10">
        <v>50987</v>
      </c>
      <c r="F26" s="10">
        <v>150</v>
      </c>
      <c r="G26" s="10" t="s">
        <v>530</v>
      </c>
      <c r="H26" s="10">
        <v>2.4</v>
      </c>
      <c r="I26" s="10">
        <v>31121</v>
      </c>
      <c r="J26" s="10">
        <v>4.7</v>
      </c>
      <c r="K26" s="10">
        <v>5842</v>
      </c>
      <c r="L26" s="10">
        <v>4.7</v>
      </c>
      <c r="M26" s="10">
        <v>13723</v>
      </c>
      <c r="N26" s="10">
        <v>4.9000000000000004</v>
      </c>
    </row>
    <row r="27" spans="1:14" x14ac:dyDescent="0.25">
      <c r="A27" s="5" t="s">
        <v>320</v>
      </c>
      <c r="B27" s="10">
        <v>2013</v>
      </c>
      <c r="C27" s="10">
        <v>350</v>
      </c>
      <c r="D27" s="10">
        <v>48</v>
      </c>
      <c r="E27" s="10">
        <v>43320</v>
      </c>
      <c r="F27" s="10">
        <v>109</v>
      </c>
      <c r="G27" s="10" t="s">
        <v>360</v>
      </c>
      <c r="H27" s="10"/>
      <c r="I27" s="10">
        <v>17937</v>
      </c>
      <c r="J27" s="10">
        <v>4.9000000000000004</v>
      </c>
      <c r="K27" s="10">
        <v>16417</v>
      </c>
      <c r="L27" s="10">
        <v>4.7</v>
      </c>
      <c r="M27" s="10">
        <v>8966</v>
      </c>
      <c r="N27" s="10">
        <v>5.0999999999999996</v>
      </c>
    </row>
    <row r="28" spans="1:14" x14ac:dyDescent="0.25">
      <c r="A28" s="5" t="s">
        <v>320</v>
      </c>
      <c r="B28" s="10">
        <v>2014</v>
      </c>
      <c r="C28" s="10">
        <v>348</v>
      </c>
      <c r="D28" s="10">
        <v>46</v>
      </c>
      <c r="E28" s="10">
        <v>50873</v>
      </c>
      <c r="F28" s="10">
        <v>129</v>
      </c>
      <c r="G28" s="10" t="s">
        <v>531</v>
      </c>
      <c r="H28" s="10">
        <v>2.7</v>
      </c>
      <c r="I28" s="10">
        <v>26440</v>
      </c>
      <c r="J28" s="10">
        <v>5.3</v>
      </c>
      <c r="K28" s="10">
        <v>8731</v>
      </c>
      <c r="L28" s="10">
        <v>5.5</v>
      </c>
      <c r="M28" s="10">
        <v>15191</v>
      </c>
      <c r="N28" s="10">
        <v>5.8</v>
      </c>
    </row>
    <row r="29" spans="1:14" x14ac:dyDescent="0.25">
      <c r="A29" s="5" t="s">
        <v>320</v>
      </c>
      <c r="B29" s="10">
        <v>2015</v>
      </c>
      <c r="C29" s="10">
        <v>382</v>
      </c>
      <c r="D29" s="10">
        <v>66</v>
      </c>
      <c r="E29" s="10">
        <v>54741</v>
      </c>
      <c r="F29" s="10">
        <v>122</v>
      </c>
      <c r="G29" s="10" t="s">
        <v>532</v>
      </c>
      <c r="H29" s="10">
        <v>2.8</v>
      </c>
      <c r="I29" s="10">
        <v>18046</v>
      </c>
      <c r="J29" s="10">
        <v>4.8</v>
      </c>
      <c r="K29" s="10">
        <v>26897</v>
      </c>
      <c r="L29" s="10">
        <v>4.5999999999999996</v>
      </c>
      <c r="M29" s="10">
        <v>9172</v>
      </c>
      <c r="N29" s="10">
        <v>5.4</v>
      </c>
    </row>
    <row r="30" spans="1:14" x14ac:dyDescent="0.25">
      <c r="A30" s="5" t="s">
        <v>320</v>
      </c>
      <c r="B30" s="10">
        <v>2016</v>
      </c>
      <c r="C30" s="10">
        <v>538</v>
      </c>
      <c r="D30" s="10">
        <v>30</v>
      </c>
      <c r="E30" s="10">
        <v>46917</v>
      </c>
      <c r="F30" s="10">
        <v>83</v>
      </c>
      <c r="G30" s="10" t="s">
        <v>533</v>
      </c>
      <c r="H30" s="10">
        <v>2.9</v>
      </c>
      <c r="I30" s="10">
        <v>21576</v>
      </c>
      <c r="J30" s="10">
        <v>4.7</v>
      </c>
      <c r="K30" s="10">
        <v>7515</v>
      </c>
      <c r="L30" s="10">
        <v>5</v>
      </c>
      <c r="M30" s="10">
        <v>17493</v>
      </c>
      <c r="N30" s="10">
        <v>4.5999999999999996</v>
      </c>
    </row>
    <row r="31" spans="1:14" x14ac:dyDescent="0.25">
      <c r="A31" s="5" t="s">
        <v>320</v>
      </c>
      <c r="B31" s="10">
        <v>2017</v>
      </c>
      <c r="C31" s="10">
        <v>437</v>
      </c>
      <c r="D31" s="10">
        <v>11</v>
      </c>
      <c r="E31" s="10">
        <v>55690</v>
      </c>
      <c r="F31" s="10">
        <v>124</v>
      </c>
      <c r="G31" s="10" t="s">
        <v>360</v>
      </c>
      <c r="H31" s="10"/>
      <c r="I31" s="10">
        <v>32113</v>
      </c>
      <c r="J31" s="10">
        <v>5.0999999999999996</v>
      </c>
      <c r="K31" s="10">
        <v>14920</v>
      </c>
      <c r="L31" s="10">
        <v>4.4000000000000004</v>
      </c>
      <c r="M31" s="10">
        <v>8657</v>
      </c>
      <c r="N31" s="10">
        <v>5.0999999999999996</v>
      </c>
    </row>
    <row r="32" spans="1:14" x14ac:dyDescent="0.25">
      <c r="A32" s="5" t="s">
        <v>320</v>
      </c>
      <c r="B32" s="10">
        <v>2018</v>
      </c>
      <c r="C32" s="10">
        <v>453</v>
      </c>
      <c r="D32" s="10">
        <v>17</v>
      </c>
      <c r="E32" s="10">
        <v>30948</v>
      </c>
      <c r="F32" s="10">
        <v>66</v>
      </c>
      <c r="G32" s="10" t="s">
        <v>534</v>
      </c>
      <c r="H32" s="10">
        <v>2.9</v>
      </c>
      <c r="I32" s="10">
        <v>11899</v>
      </c>
      <c r="J32" s="10">
        <v>4.9000000000000004</v>
      </c>
      <c r="K32" s="10">
        <v>7780</v>
      </c>
      <c r="L32" s="10">
        <v>5.6</v>
      </c>
      <c r="M32" s="10">
        <v>11022</v>
      </c>
      <c r="N32" s="10">
        <v>5.9</v>
      </c>
    </row>
    <row r="33" spans="1:14" x14ac:dyDescent="0.25">
      <c r="A33" s="5" t="s">
        <v>320</v>
      </c>
      <c r="B33" s="10">
        <v>2019</v>
      </c>
      <c r="C33" s="10">
        <v>662</v>
      </c>
      <c r="D33" s="10">
        <v>32</v>
      </c>
      <c r="E33" s="10">
        <v>66633</v>
      </c>
      <c r="F33" s="10">
        <v>96</v>
      </c>
      <c r="G33" s="10" t="s">
        <v>535</v>
      </c>
      <c r="H33" s="10">
        <v>2.2999999999999998</v>
      </c>
      <c r="I33" s="10">
        <v>35020</v>
      </c>
      <c r="J33" s="10">
        <v>5</v>
      </c>
      <c r="K33" s="10">
        <v>21873</v>
      </c>
      <c r="L33" s="10">
        <v>5.5</v>
      </c>
      <c r="M33" s="10">
        <v>9268</v>
      </c>
      <c r="N33" s="10">
        <v>5.3</v>
      </c>
    </row>
    <row r="34" spans="1:14" x14ac:dyDescent="0.25">
      <c r="A34" s="5" t="s">
        <v>320</v>
      </c>
      <c r="B34" s="10">
        <v>2020</v>
      </c>
      <c r="C34" s="10">
        <v>546</v>
      </c>
      <c r="D34" s="10">
        <v>19</v>
      </c>
      <c r="E34" s="10">
        <v>48762</v>
      </c>
      <c r="F34" s="10">
        <v>86</v>
      </c>
      <c r="G34" s="10" t="s">
        <v>536</v>
      </c>
      <c r="H34" s="10">
        <v>4.2</v>
      </c>
      <c r="I34" s="10">
        <v>24065</v>
      </c>
      <c r="J34" s="10">
        <v>4.7</v>
      </c>
      <c r="K34" s="10">
        <v>13852</v>
      </c>
      <c r="L34" s="10">
        <v>5.2</v>
      </c>
      <c r="M34" s="10">
        <v>10306</v>
      </c>
      <c r="N34" s="10">
        <v>5.7</v>
      </c>
    </row>
    <row r="35" spans="1:14" x14ac:dyDescent="0.25">
      <c r="A35" s="5" t="s">
        <v>320</v>
      </c>
      <c r="B35" s="10">
        <v>2021</v>
      </c>
      <c r="C35" s="10">
        <v>442</v>
      </c>
      <c r="D35" s="10">
        <v>18</v>
      </c>
      <c r="E35" s="10">
        <v>70062</v>
      </c>
      <c r="F35" s="10">
        <v>156</v>
      </c>
      <c r="G35" s="10" t="s">
        <v>389</v>
      </c>
      <c r="H35" s="10">
        <v>2.2000000000000002</v>
      </c>
      <c r="I35" s="10">
        <v>42463</v>
      </c>
      <c r="J35" s="10">
        <v>5</v>
      </c>
      <c r="K35" s="10">
        <v>17151</v>
      </c>
      <c r="L35" s="10">
        <v>4.3</v>
      </c>
      <c r="M35" s="10">
        <v>10427</v>
      </c>
      <c r="N35" s="10">
        <v>5.3</v>
      </c>
    </row>
    <row r="36" spans="1:14" x14ac:dyDescent="0.25">
      <c r="A36" s="5" t="s">
        <v>320</v>
      </c>
      <c r="B36" s="10">
        <v>2022</v>
      </c>
      <c r="C36" s="10">
        <v>422</v>
      </c>
      <c r="D36" s="10">
        <v>23</v>
      </c>
      <c r="E36" s="10">
        <v>48800</v>
      </c>
      <c r="F36" s="10">
        <v>110</v>
      </c>
      <c r="G36" s="10" t="s">
        <v>360</v>
      </c>
      <c r="H36" s="10"/>
      <c r="I36" s="10">
        <v>16775</v>
      </c>
      <c r="J36" s="10">
        <v>4.2</v>
      </c>
      <c r="K36" s="10">
        <v>14441</v>
      </c>
      <c r="L36" s="10">
        <v>4.4000000000000004</v>
      </c>
      <c r="M36" s="10">
        <v>17584</v>
      </c>
      <c r="N36" s="10">
        <v>5.2</v>
      </c>
    </row>
    <row r="37" spans="1:14" x14ac:dyDescent="0.25">
      <c r="A37" s="5" t="s">
        <v>320</v>
      </c>
      <c r="B37" s="10">
        <v>2023</v>
      </c>
      <c r="C37" s="10">
        <v>367</v>
      </c>
      <c r="D37" s="10">
        <v>11</v>
      </c>
      <c r="E37" s="10">
        <v>47237</v>
      </c>
      <c r="F37" s="10">
        <v>125</v>
      </c>
      <c r="G37" s="10" t="s">
        <v>360</v>
      </c>
      <c r="H37" s="10"/>
      <c r="I37" s="10">
        <v>23810</v>
      </c>
      <c r="J37" s="10">
        <v>4.5999999999999996</v>
      </c>
      <c r="K37" s="10">
        <v>11522</v>
      </c>
      <c r="L37" s="10">
        <v>4.4000000000000004</v>
      </c>
      <c r="M37" s="10">
        <v>11905</v>
      </c>
      <c r="N37" s="10">
        <v>6</v>
      </c>
    </row>
    <row r="38" spans="1:14" x14ac:dyDescent="0.25">
      <c r="A38" s="5" t="s">
        <v>320</v>
      </c>
      <c r="B38" s="10">
        <v>2024</v>
      </c>
      <c r="C38" s="10">
        <v>358</v>
      </c>
      <c r="D38" s="10">
        <v>10</v>
      </c>
      <c r="E38" s="10">
        <v>51795</v>
      </c>
      <c r="F38" s="10">
        <v>141</v>
      </c>
      <c r="G38" s="10" t="s">
        <v>513</v>
      </c>
      <c r="H38" s="10">
        <v>6.5</v>
      </c>
      <c r="I38" s="10">
        <v>14278</v>
      </c>
      <c r="J38" s="10">
        <v>4.9000000000000004</v>
      </c>
      <c r="K38" s="10">
        <v>11306</v>
      </c>
      <c r="L38" s="10">
        <v>5.0999999999999996</v>
      </c>
      <c r="M38" s="10">
        <v>26133</v>
      </c>
      <c r="N38" s="10">
        <v>5.4</v>
      </c>
    </row>
    <row r="39" spans="1:14" x14ac:dyDescent="0.25">
      <c r="A39" s="5" t="s">
        <v>320</v>
      </c>
      <c r="B39" s="10">
        <v>2025</v>
      </c>
      <c r="C39" s="10">
        <v>375</v>
      </c>
      <c r="D39" s="10">
        <v>11</v>
      </c>
      <c r="E39" s="10">
        <v>63334</v>
      </c>
      <c r="F39" s="10">
        <v>164</v>
      </c>
      <c r="G39" s="10" t="s">
        <v>537</v>
      </c>
      <c r="H39" s="10">
        <v>2.2000000000000002</v>
      </c>
      <c r="I39" s="10">
        <v>26220</v>
      </c>
      <c r="J39" s="10">
        <v>5</v>
      </c>
      <c r="K39" s="10">
        <v>14995</v>
      </c>
      <c r="L39" s="10">
        <v>4.5999999999999996</v>
      </c>
      <c r="M39" s="10">
        <v>20813</v>
      </c>
      <c r="N39" s="10">
        <v>5.9</v>
      </c>
    </row>
    <row r="40" spans="1:14" x14ac:dyDescent="0.25">
      <c r="A40" s="5" t="s">
        <v>320</v>
      </c>
      <c r="B40" s="10">
        <v>2026</v>
      </c>
      <c r="C40" s="10"/>
      <c r="D40" s="10"/>
      <c r="E40" s="10">
        <v>62796</v>
      </c>
      <c r="F40" s="10"/>
      <c r="G40" s="10" t="s">
        <v>167</v>
      </c>
      <c r="H40" s="10"/>
      <c r="I40" s="10"/>
      <c r="J40" s="10"/>
      <c r="K40" s="10"/>
      <c r="L40" s="10"/>
      <c r="M40" s="10"/>
      <c r="N40" s="10"/>
    </row>
    <row r="41" spans="1:14" x14ac:dyDescent="0.25">
      <c r="A41" s="5" t="s">
        <v>317</v>
      </c>
      <c r="B41" s="10">
        <v>1990</v>
      </c>
      <c r="C41" s="10">
        <v>40</v>
      </c>
      <c r="D41" s="10">
        <v>24</v>
      </c>
      <c r="E41" s="10">
        <v>849</v>
      </c>
      <c r="F41" s="10">
        <v>13</v>
      </c>
      <c r="G41" s="10" t="s">
        <v>360</v>
      </c>
      <c r="H41" s="10"/>
      <c r="I41" s="10">
        <v>104</v>
      </c>
      <c r="J41" s="10">
        <v>2.1</v>
      </c>
      <c r="K41" s="10">
        <v>306</v>
      </c>
      <c r="L41" s="10">
        <v>3</v>
      </c>
      <c r="M41" s="10">
        <v>439</v>
      </c>
      <c r="N41" s="10">
        <v>3</v>
      </c>
    </row>
    <row r="42" spans="1:14" x14ac:dyDescent="0.25">
      <c r="A42" s="5" t="s">
        <v>317</v>
      </c>
      <c r="B42" s="10">
        <v>1991</v>
      </c>
      <c r="C42" s="10">
        <v>38</v>
      </c>
      <c r="D42" s="10">
        <v>22</v>
      </c>
      <c r="E42" s="10">
        <v>1329</v>
      </c>
      <c r="F42" s="10">
        <v>22</v>
      </c>
      <c r="G42" s="10" t="s">
        <v>360</v>
      </c>
      <c r="H42" s="10"/>
      <c r="I42" s="10">
        <v>118</v>
      </c>
      <c r="J42" s="10">
        <v>1.9</v>
      </c>
      <c r="K42" s="10">
        <v>407</v>
      </c>
      <c r="L42" s="10">
        <v>2.6</v>
      </c>
      <c r="M42" s="10">
        <v>804</v>
      </c>
      <c r="N42" s="10">
        <v>3.1</v>
      </c>
    </row>
    <row r="43" spans="1:14" x14ac:dyDescent="0.25">
      <c r="A43" s="5" t="s">
        <v>317</v>
      </c>
      <c r="B43" s="10">
        <v>1992</v>
      </c>
      <c r="C43" s="10">
        <v>35</v>
      </c>
      <c r="D43" s="10">
        <v>21</v>
      </c>
      <c r="E43" s="10">
        <v>1046</v>
      </c>
      <c r="F43" s="10">
        <v>19</v>
      </c>
      <c r="G43" s="10" t="s">
        <v>360</v>
      </c>
      <c r="H43" s="10"/>
      <c r="I43" s="10">
        <v>163</v>
      </c>
      <c r="J43" s="10">
        <v>2.4</v>
      </c>
      <c r="K43" s="10">
        <v>412</v>
      </c>
      <c r="L43" s="10">
        <v>2.4</v>
      </c>
      <c r="M43" s="10">
        <v>471</v>
      </c>
      <c r="N43" s="10">
        <v>2.8</v>
      </c>
    </row>
    <row r="44" spans="1:14" x14ac:dyDescent="0.25">
      <c r="A44" s="5" t="s">
        <v>317</v>
      </c>
      <c r="B44" s="10">
        <v>1993</v>
      </c>
      <c r="C44" s="10">
        <v>38</v>
      </c>
      <c r="D44" s="10">
        <v>16</v>
      </c>
      <c r="E44" s="10">
        <v>1245</v>
      </c>
      <c r="F44" s="10">
        <v>23</v>
      </c>
      <c r="G44" s="10" t="s">
        <v>360</v>
      </c>
      <c r="H44" s="10"/>
      <c r="I44" s="10">
        <v>212</v>
      </c>
      <c r="J44" s="10">
        <v>2.2999999999999998</v>
      </c>
      <c r="K44" s="10">
        <v>428</v>
      </c>
      <c r="L44" s="10">
        <v>3</v>
      </c>
      <c r="M44" s="10">
        <v>605</v>
      </c>
      <c r="N44" s="10">
        <v>2.9</v>
      </c>
    </row>
    <row r="45" spans="1:14" x14ac:dyDescent="0.25">
      <c r="A45" s="5" t="s">
        <v>317</v>
      </c>
      <c r="B45" s="10">
        <v>1994</v>
      </c>
      <c r="C45" s="10">
        <v>48</v>
      </c>
      <c r="D45" s="10">
        <v>19</v>
      </c>
      <c r="E45" s="10">
        <v>2108</v>
      </c>
      <c r="F45" s="10">
        <v>31</v>
      </c>
      <c r="G45" s="10" t="s">
        <v>360</v>
      </c>
      <c r="H45" s="10"/>
      <c r="I45" s="10">
        <v>371</v>
      </c>
      <c r="J45" s="10">
        <v>2.5</v>
      </c>
      <c r="K45" s="10">
        <v>957</v>
      </c>
      <c r="L45" s="10">
        <v>3</v>
      </c>
      <c r="M45" s="10">
        <v>780</v>
      </c>
      <c r="N45" s="10">
        <v>3.6</v>
      </c>
    </row>
    <row r="46" spans="1:14" x14ac:dyDescent="0.25">
      <c r="A46" s="5" t="s">
        <v>317</v>
      </c>
      <c r="B46" s="10">
        <v>1995</v>
      </c>
      <c r="C46" s="10">
        <v>58</v>
      </c>
      <c r="D46" s="10">
        <v>11</v>
      </c>
      <c r="E46" s="10">
        <v>1903</v>
      </c>
      <c r="F46" s="10">
        <v>28</v>
      </c>
      <c r="G46" s="10" t="s">
        <v>360</v>
      </c>
      <c r="H46" s="10"/>
      <c r="I46" s="10">
        <v>392</v>
      </c>
      <c r="J46" s="10">
        <v>2.7</v>
      </c>
      <c r="K46" s="10">
        <v>849</v>
      </c>
      <c r="L46" s="10">
        <v>3.4</v>
      </c>
      <c r="M46" s="10">
        <v>662</v>
      </c>
      <c r="N46" s="10">
        <v>3.8</v>
      </c>
    </row>
    <row r="47" spans="1:14" x14ac:dyDescent="0.25">
      <c r="A47" s="5" t="s">
        <v>317</v>
      </c>
      <c r="B47" s="10">
        <v>1996</v>
      </c>
      <c r="C47" s="10">
        <v>55</v>
      </c>
      <c r="D47" s="10">
        <v>13</v>
      </c>
      <c r="E47" s="10">
        <v>2444</v>
      </c>
      <c r="F47" s="10">
        <v>36</v>
      </c>
      <c r="G47" s="10" t="s">
        <v>360</v>
      </c>
      <c r="H47" s="10"/>
      <c r="I47" s="10">
        <v>511</v>
      </c>
      <c r="J47" s="10">
        <v>2.5</v>
      </c>
      <c r="K47" s="10">
        <v>1023</v>
      </c>
      <c r="L47" s="10">
        <v>3.3</v>
      </c>
      <c r="M47" s="10">
        <v>910</v>
      </c>
      <c r="N47" s="10">
        <v>4.0999999999999996</v>
      </c>
    </row>
    <row r="48" spans="1:14" x14ac:dyDescent="0.25">
      <c r="A48" s="5" t="s">
        <v>317</v>
      </c>
      <c r="B48" s="10">
        <v>1997</v>
      </c>
      <c r="C48" s="10">
        <v>36</v>
      </c>
      <c r="D48" s="10">
        <v>20</v>
      </c>
      <c r="E48" s="10">
        <v>3063</v>
      </c>
      <c r="F48" s="10">
        <v>55</v>
      </c>
      <c r="G48" s="10" t="s">
        <v>360</v>
      </c>
      <c r="H48" s="10"/>
      <c r="I48" s="10">
        <v>277</v>
      </c>
      <c r="J48" s="10">
        <v>2.6</v>
      </c>
      <c r="K48" s="10">
        <v>1119</v>
      </c>
      <c r="L48" s="10">
        <v>3.5</v>
      </c>
      <c r="M48" s="10">
        <v>1677</v>
      </c>
      <c r="N48" s="10">
        <v>3.9</v>
      </c>
    </row>
    <row r="49" spans="1:14" x14ac:dyDescent="0.25">
      <c r="A49" s="5" t="s">
        <v>317</v>
      </c>
      <c r="B49" s="10">
        <v>1998</v>
      </c>
      <c r="C49" s="10">
        <v>66</v>
      </c>
      <c r="D49" s="10">
        <v>15</v>
      </c>
      <c r="E49" s="10">
        <v>4485</v>
      </c>
      <c r="F49" s="10">
        <v>55</v>
      </c>
      <c r="G49" s="10" t="s">
        <v>538</v>
      </c>
      <c r="H49" s="10">
        <v>2</v>
      </c>
      <c r="I49" s="10">
        <v>1884</v>
      </c>
      <c r="J49" s="10">
        <v>3.4</v>
      </c>
      <c r="K49" s="10">
        <v>1378</v>
      </c>
      <c r="L49" s="10">
        <v>3.3</v>
      </c>
      <c r="M49" s="10">
        <v>1073</v>
      </c>
      <c r="N49" s="10">
        <v>3.4</v>
      </c>
    </row>
    <row r="50" spans="1:14" x14ac:dyDescent="0.25">
      <c r="A50" s="5" t="s">
        <v>317</v>
      </c>
      <c r="B50" s="10">
        <v>1999</v>
      </c>
      <c r="C50" s="10">
        <v>78</v>
      </c>
      <c r="D50" s="10">
        <v>20</v>
      </c>
      <c r="E50" s="10">
        <v>4902</v>
      </c>
      <c r="F50" s="10">
        <v>50</v>
      </c>
      <c r="G50" s="10" t="s">
        <v>375</v>
      </c>
      <c r="H50" s="10">
        <v>2.2000000000000002</v>
      </c>
      <c r="I50" s="10">
        <v>1162</v>
      </c>
      <c r="J50" s="10">
        <v>3.2</v>
      </c>
      <c r="K50" s="10">
        <v>2486</v>
      </c>
      <c r="L50" s="10">
        <v>4</v>
      </c>
      <c r="M50" s="10">
        <v>1232</v>
      </c>
      <c r="N50" s="10">
        <v>4.8</v>
      </c>
    </row>
    <row r="51" spans="1:14" x14ac:dyDescent="0.25">
      <c r="A51" s="5" t="s">
        <v>317</v>
      </c>
      <c r="B51" s="10">
        <v>2000</v>
      </c>
      <c r="C51" s="10">
        <v>91</v>
      </c>
      <c r="D51" s="10">
        <v>15</v>
      </c>
      <c r="E51" s="10">
        <v>6370</v>
      </c>
      <c r="F51" s="10">
        <v>60</v>
      </c>
      <c r="G51" s="10" t="s">
        <v>360</v>
      </c>
      <c r="H51" s="10"/>
      <c r="I51" s="10">
        <v>3338</v>
      </c>
      <c r="J51" s="10">
        <v>3.6</v>
      </c>
      <c r="K51" s="10">
        <v>2089</v>
      </c>
      <c r="L51" s="10">
        <v>3.1</v>
      </c>
      <c r="M51" s="10">
        <v>943</v>
      </c>
      <c r="N51" s="10">
        <v>3.6</v>
      </c>
    </row>
    <row r="52" spans="1:14" x14ac:dyDescent="0.25">
      <c r="A52" s="5" t="s">
        <v>317</v>
      </c>
      <c r="B52" s="10">
        <v>2001</v>
      </c>
      <c r="C52" s="10">
        <v>75</v>
      </c>
      <c r="D52" s="10">
        <v>15</v>
      </c>
      <c r="E52" s="10">
        <v>5588</v>
      </c>
      <c r="F52" s="10">
        <v>62</v>
      </c>
      <c r="G52" s="10" t="s">
        <v>360</v>
      </c>
      <c r="H52" s="10"/>
      <c r="I52" s="10">
        <v>810</v>
      </c>
      <c r="J52" s="10">
        <v>4.2</v>
      </c>
      <c r="K52" s="10">
        <v>1892</v>
      </c>
      <c r="L52" s="10">
        <v>4</v>
      </c>
      <c r="M52" s="10">
        <v>2886</v>
      </c>
      <c r="N52" s="10">
        <v>3.7</v>
      </c>
    </row>
    <row r="53" spans="1:14" x14ac:dyDescent="0.25">
      <c r="A53" s="5" t="s">
        <v>317</v>
      </c>
      <c r="B53" s="10">
        <v>2002</v>
      </c>
      <c r="C53" s="10">
        <v>80</v>
      </c>
      <c r="D53" s="10">
        <v>11</v>
      </c>
      <c r="E53" s="10">
        <v>6565</v>
      </c>
      <c r="F53" s="10">
        <v>72</v>
      </c>
      <c r="G53" s="10" t="s">
        <v>360</v>
      </c>
      <c r="H53" s="10"/>
      <c r="I53" s="10">
        <v>1949</v>
      </c>
      <c r="J53" s="10">
        <v>3.2</v>
      </c>
      <c r="K53" s="10">
        <v>2649</v>
      </c>
      <c r="L53" s="10">
        <v>3.5</v>
      </c>
      <c r="M53" s="10">
        <v>1967</v>
      </c>
      <c r="N53" s="10">
        <v>3.3</v>
      </c>
    </row>
    <row r="54" spans="1:14" x14ac:dyDescent="0.25">
      <c r="A54" s="5" t="s">
        <v>317</v>
      </c>
      <c r="B54" s="10">
        <v>2003</v>
      </c>
      <c r="C54" s="10">
        <v>121</v>
      </c>
      <c r="D54" s="10">
        <v>15</v>
      </c>
      <c r="E54" s="10">
        <v>10740</v>
      </c>
      <c r="F54" s="10">
        <v>79</v>
      </c>
      <c r="G54" s="10" t="s">
        <v>360</v>
      </c>
      <c r="H54" s="10"/>
      <c r="I54" s="10">
        <v>1016</v>
      </c>
      <c r="J54" s="10">
        <v>3.6</v>
      </c>
      <c r="K54" s="10">
        <v>3508</v>
      </c>
      <c r="L54" s="10">
        <v>4</v>
      </c>
      <c r="M54" s="10">
        <v>6216</v>
      </c>
      <c r="N54" s="10">
        <v>4.2</v>
      </c>
    </row>
    <row r="55" spans="1:14" x14ac:dyDescent="0.25">
      <c r="A55" s="5" t="s">
        <v>317</v>
      </c>
      <c r="B55" s="10">
        <v>2004</v>
      </c>
      <c r="C55" s="10">
        <v>68</v>
      </c>
      <c r="D55" s="10">
        <v>10</v>
      </c>
      <c r="E55" s="10">
        <v>6600</v>
      </c>
      <c r="F55" s="10">
        <v>85</v>
      </c>
      <c r="G55" s="10" t="s">
        <v>360</v>
      </c>
      <c r="H55" s="10"/>
      <c r="I55" s="10">
        <v>1877</v>
      </c>
      <c r="J55" s="10">
        <v>3.3</v>
      </c>
      <c r="K55" s="10">
        <v>2107</v>
      </c>
      <c r="L55" s="10">
        <v>3.6</v>
      </c>
      <c r="M55" s="10">
        <v>2616</v>
      </c>
      <c r="N55" s="10">
        <v>3.5</v>
      </c>
    </row>
    <row r="56" spans="1:14" x14ac:dyDescent="0.25">
      <c r="A56" s="5" t="s">
        <v>317</v>
      </c>
      <c r="B56" s="10">
        <v>2005</v>
      </c>
      <c r="C56" s="10">
        <v>47</v>
      </c>
      <c r="D56" s="10">
        <v>4</v>
      </c>
      <c r="E56" s="10">
        <v>5183</v>
      </c>
      <c r="F56" s="10">
        <v>102</v>
      </c>
      <c r="G56" s="10" t="s">
        <v>360</v>
      </c>
      <c r="H56" s="10"/>
      <c r="I56" s="10">
        <v>989</v>
      </c>
      <c r="J56" s="10">
        <v>3.5</v>
      </c>
      <c r="K56" s="10">
        <v>805</v>
      </c>
      <c r="L56" s="10">
        <v>4.0999999999999996</v>
      </c>
      <c r="M56" s="10">
        <v>3389</v>
      </c>
      <c r="N56" s="10">
        <v>3.5</v>
      </c>
    </row>
    <row r="57" spans="1:14" x14ac:dyDescent="0.25">
      <c r="A57" s="5" t="s">
        <v>317</v>
      </c>
      <c r="B57" s="10">
        <v>2006</v>
      </c>
      <c r="C57" s="10">
        <v>72</v>
      </c>
      <c r="D57" s="10">
        <v>3</v>
      </c>
      <c r="E57" s="10">
        <v>3724</v>
      </c>
      <c r="F57" s="10">
        <v>50</v>
      </c>
      <c r="G57" s="10" t="s">
        <v>360</v>
      </c>
      <c r="H57" s="10"/>
      <c r="I57" s="10">
        <v>509</v>
      </c>
      <c r="J57" s="10">
        <v>3.1</v>
      </c>
      <c r="K57" s="10">
        <v>1689</v>
      </c>
      <c r="L57" s="10">
        <v>3.9</v>
      </c>
      <c r="M57" s="10">
        <v>1526</v>
      </c>
      <c r="N57" s="10">
        <v>3.7</v>
      </c>
    </row>
    <row r="58" spans="1:14" x14ac:dyDescent="0.25">
      <c r="A58" s="5" t="s">
        <v>317</v>
      </c>
      <c r="B58" s="10">
        <v>2007</v>
      </c>
      <c r="C58" s="10">
        <v>41</v>
      </c>
      <c r="D58" s="10">
        <v>7</v>
      </c>
      <c r="E58" s="10">
        <v>4432</v>
      </c>
      <c r="F58" s="10">
        <v>92</v>
      </c>
      <c r="G58" s="10" t="s">
        <v>360</v>
      </c>
      <c r="H58" s="10"/>
      <c r="I58" s="10">
        <v>196</v>
      </c>
      <c r="J58" s="10">
        <v>3.9</v>
      </c>
      <c r="K58" s="10">
        <v>1657</v>
      </c>
      <c r="L58" s="10">
        <v>4.3</v>
      </c>
      <c r="M58" s="10">
        <v>2579</v>
      </c>
      <c r="N58" s="10">
        <v>4.3</v>
      </c>
    </row>
    <row r="59" spans="1:14" x14ac:dyDescent="0.25">
      <c r="A59" s="5" t="s">
        <v>317</v>
      </c>
      <c r="B59" s="10">
        <v>2008</v>
      </c>
      <c r="C59" s="10">
        <v>60</v>
      </c>
      <c r="D59" s="10">
        <v>5</v>
      </c>
      <c r="E59" s="10">
        <v>5716</v>
      </c>
      <c r="F59" s="10">
        <v>88</v>
      </c>
      <c r="G59" s="10" t="s">
        <v>360</v>
      </c>
      <c r="H59" s="10"/>
      <c r="I59" s="10">
        <v>811</v>
      </c>
      <c r="J59" s="10">
        <v>4.2</v>
      </c>
      <c r="K59" s="10">
        <v>1747</v>
      </c>
      <c r="L59" s="10">
        <v>4.3</v>
      </c>
      <c r="M59" s="10">
        <v>3158</v>
      </c>
      <c r="N59" s="10">
        <v>5.4</v>
      </c>
    </row>
    <row r="60" spans="1:14" x14ac:dyDescent="0.25">
      <c r="A60" s="5" t="s">
        <v>317</v>
      </c>
      <c r="B60" s="10">
        <v>2009</v>
      </c>
      <c r="C60" s="10">
        <v>47</v>
      </c>
      <c r="D60" s="10">
        <v>2</v>
      </c>
      <c r="E60" s="10">
        <v>6220</v>
      </c>
      <c r="F60" s="10">
        <v>127</v>
      </c>
      <c r="G60" s="10" t="s">
        <v>360</v>
      </c>
      <c r="H60" s="10"/>
      <c r="I60" s="10">
        <v>754</v>
      </c>
      <c r="J60" s="10">
        <v>4.5999999999999996</v>
      </c>
      <c r="K60" s="10">
        <v>1793</v>
      </c>
      <c r="L60" s="10">
        <v>5.2</v>
      </c>
      <c r="M60" s="10">
        <v>3673</v>
      </c>
      <c r="N60" s="10">
        <v>4.9000000000000004</v>
      </c>
    </row>
    <row r="61" spans="1:14" x14ac:dyDescent="0.25">
      <c r="A61" s="5" t="s">
        <v>317</v>
      </c>
      <c r="B61" s="10">
        <v>2010</v>
      </c>
      <c r="C61" s="10">
        <v>58</v>
      </c>
      <c r="D61" s="10">
        <v>2</v>
      </c>
      <c r="E61" s="10">
        <v>9388</v>
      </c>
      <c r="F61" s="10">
        <v>156</v>
      </c>
      <c r="G61" s="10" t="s">
        <v>360</v>
      </c>
      <c r="H61" s="10"/>
      <c r="I61" s="10">
        <v>1221</v>
      </c>
      <c r="J61" s="10">
        <v>4.0999999999999996</v>
      </c>
      <c r="K61" s="10">
        <v>2279</v>
      </c>
      <c r="L61" s="10">
        <v>5.0999999999999996</v>
      </c>
      <c r="M61" s="10">
        <v>5888</v>
      </c>
      <c r="N61" s="10">
        <v>5.3</v>
      </c>
    </row>
    <row r="62" spans="1:14" x14ac:dyDescent="0.25">
      <c r="A62" s="5" t="s">
        <v>317</v>
      </c>
      <c r="B62" s="10">
        <v>2011</v>
      </c>
      <c r="C62" s="10">
        <v>69</v>
      </c>
      <c r="D62" s="10">
        <v>0</v>
      </c>
      <c r="E62" s="10">
        <v>6369</v>
      </c>
      <c r="F62" s="10">
        <v>92</v>
      </c>
      <c r="G62" s="10" t="s">
        <v>360</v>
      </c>
      <c r="H62" s="10"/>
      <c r="I62" s="10">
        <v>3508</v>
      </c>
      <c r="J62" s="10">
        <v>5.0999999999999996</v>
      </c>
      <c r="K62" s="10">
        <v>2355</v>
      </c>
      <c r="L62" s="10">
        <v>5.4</v>
      </c>
      <c r="M62" s="10">
        <v>506</v>
      </c>
      <c r="N62" s="10">
        <v>5.3</v>
      </c>
    </row>
    <row r="63" spans="1:14" x14ac:dyDescent="0.25">
      <c r="A63" s="5" t="s">
        <v>317</v>
      </c>
      <c r="B63" s="10">
        <v>2012</v>
      </c>
      <c r="C63" s="10">
        <v>65</v>
      </c>
      <c r="D63" s="10">
        <v>6</v>
      </c>
      <c r="E63" s="10">
        <v>11694</v>
      </c>
      <c r="F63" s="10">
        <v>165</v>
      </c>
      <c r="G63" s="10" t="s">
        <v>360</v>
      </c>
      <c r="H63" s="10"/>
      <c r="I63" s="10">
        <v>3532</v>
      </c>
      <c r="J63" s="10">
        <v>5.3</v>
      </c>
      <c r="K63" s="10">
        <v>2720</v>
      </c>
      <c r="L63" s="10">
        <v>5.0999999999999996</v>
      </c>
      <c r="M63" s="10">
        <v>5442</v>
      </c>
      <c r="N63" s="10">
        <v>5.8</v>
      </c>
    </row>
    <row r="64" spans="1:14" x14ac:dyDescent="0.25">
      <c r="A64" s="5" t="s">
        <v>317</v>
      </c>
      <c r="B64" s="10">
        <v>2013</v>
      </c>
      <c r="C64" s="10">
        <v>86</v>
      </c>
      <c r="D64" s="10">
        <v>3</v>
      </c>
      <c r="E64" s="10">
        <v>11479</v>
      </c>
      <c r="F64" s="10">
        <v>129</v>
      </c>
      <c r="G64" s="10" t="s">
        <v>360</v>
      </c>
      <c r="H64" s="10"/>
      <c r="I64" s="10">
        <v>3191</v>
      </c>
      <c r="J64" s="10">
        <v>5.0999999999999996</v>
      </c>
      <c r="K64" s="10">
        <v>4491</v>
      </c>
      <c r="L64" s="10">
        <v>5.7</v>
      </c>
      <c r="M64" s="10">
        <v>3797</v>
      </c>
      <c r="N64" s="10">
        <v>5</v>
      </c>
    </row>
    <row r="65" spans="1:14" x14ac:dyDescent="0.25">
      <c r="A65" s="5" t="s">
        <v>317</v>
      </c>
      <c r="B65" s="10">
        <v>2014</v>
      </c>
      <c r="C65" s="10">
        <v>90</v>
      </c>
      <c r="D65" s="10">
        <v>6</v>
      </c>
      <c r="E65" s="10">
        <v>13029</v>
      </c>
      <c r="F65" s="10">
        <v>136</v>
      </c>
      <c r="G65" s="10" t="s">
        <v>360</v>
      </c>
      <c r="H65" s="10"/>
      <c r="I65" s="10">
        <v>980</v>
      </c>
      <c r="J65" s="10">
        <v>5.5</v>
      </c>
      <c r="K65" s="10">
        <v>5045</v>
      </c>
      <c r="L65" s="10">
        <v>6</v>
      </c>
      <c r="M65" s="10">
        <v>7004</v>
      </c>
      <c r="N65" s="10">
        <v>6</v>
      </c>
    </row>
    <row r="66" spans="1:14" x14ac:dyDescent="0.25">
      <c r="A66" s="5" t="s">
        <v>317</v>
      </c>
      <c r="B66" s="10">
        <v>2015</v>
      </c>
      <c r="C66" s="10">
        <v>93</v>
      </c>
      <c r="D66" s="10">
        <v>1</v>
      </c>
      <c r="E66" s="10">
        <v>11074</v>
      </c>
      <c r="F66" s="10">
        <v>118</v>
      </c>
      <c r="G66" s="10" t="s">
        <v>360</v>
      </c>
      <c r="H66" s="10"/>
      <c r="I66" s="10">
        <v>1386</v>
      </c>
      <c r="J66" s="10">
        <v>5</v>
      </c>
      <c r="K66" s="10">
        <v>6129</v>
      </c>
      <c r="L66" s="10">
        <v>5.4</v>
      </c>
      <c r="M66" s="10">
        <v>3559</v>
      </c>
      <c r="N66" s="10">
        <v>6.9</v>
      </c>
    </row>
    <row r="67" spans="1:14" x14ac:dyDescent="0.25">
      <c r="A67" s="5" t="s">
        <v>317</v>
      </c>
      <c r="B67" s="10">
        <v>2016</v>
      </c>
      <c r="C67" s="10">
        <v>102</v>
      </c>
      <c r="D67" s="10">
        <v>8</v>
      </c>
      <c r="E67" s="10">
        <v>14752</v>
      </c>
      <c r="F67" s="10">
        <v>134</v>
      </c>
      <c r="G67" s="10" t="s">
        <v>360</v>
      </c>
      <c r="H67" s="10"/>
      <c r="I67" s="10">
        <v>3491</v>
      </c>
      <c r="J67" s="10">
        <v>4.5999999999999996</v>
      </c>
      <c r="K67" s="10">
        <v>4668</v>
      </c>
      <c r="L67" s="10">
        <v>5.7</v>
      </c>
      <c r="M67" s="10">
        <v>6593</v>
      </c>
      <c r="N67" s="10">
        <v>5.3</v>
      </c>
    </row>
    <row r="68" spans="1:14" x14ac:dyDescent="0.25">
      <c r="A68" s="5" t="s">
        <v>317</v>
      </c>
      <c r="B68" s="10">
        <v>2017</v>
      </c>
      <c r="C68" s="10">
        <v>108</v>
      </c>
      <c r="D68" s="10">
        <v>9</v>
      </c>
      <c r="E68" s="10">
        <v>16756</v>
      </c>
      <c r="F68" s="10">
        <v>143</v>
      </c>
      <c r="G68" s="10" t="s">
        <v>360</v>
      </c>
      <c r="H68" s="10"/>
      <c r="I68" s="10">
        <v>3215</v>
      </c>
      <c r="J68" s="10">
        <v>5.3</v>
      </c>
      <c r="K68" s="10">
        <v>3823</v>
      </c>
      <c r="L68" s="10">
        <v>6.6</v>
      </c>
      <c r="M68" s="10">
        <v>9718</v>
      </c>
      <c r="N68" s="10">
        <v>6.4</v>
      </c>
    </row>
    <row r="69" spans="1:14" x14ac:dyDescent="0.25">
      <c r="A69" s="5" t="s">
        <v>317</v>
      </c>
      <c r="B69" s="10">
        <v>2018</v>
      </c>
      <c r="C69" s="10">
        <v>93</v>
      </c>
      <c r="D69" s="10">
        <v>0</v>
      </c>
      <c r="E69" s="10">
        <v>20956</v>
      </c>
      <c r="F69" s="10">
        <v>225</v>
      </c>
      <c r="G69" s="10" t="s">
        <v>360</v>
      </c>
      <c r="H69" s="10"/>
      <c r="I69" s="10">
        <v>2808</v>
      </c>
      <c r="J69" s="10">
        <v>5.2</v>
      </c>
      <c r="K69" s="10">
        <v>6906</v>
      </c>
      <c r="L69" s="10">
        <v>6</v>
      </c>
      <c r="M69" s="10">
        <v>11242</v>
      </c>
      <c r="N69" s="10">
        <v>7.2</v>
      </c>
    </row>
    <row r="70" spans="1:14" x14ac:dyDescent="0.25">
      <c r="A70" s="5" t="s">
        <v>317</v>
      </c>
      <c r="B70" s="10">
        <v>2019</v>
      </c>
      <c r="C70" s="10">
        <v>110</v>
      </c>
      <c r="D70" s="10">
        <v>1</v>
      </c>
      <c r="E70" s="10">
        <v>17758</v>
      </c>
      <c r="F70" s="10">
        <v>160</v>
      </c>
      <c r="G70" s="10" t="s">
        <v>360</v>
      </c>
      <c r="H70" s="10"/>
      <c r="I70" s="10">
        <v>6393</v>
      </c>
      <c r="J70" s="10">
        <v>5.9</v>
      </c>
      <c r="K70" s="10">
        <v>5952</v>
      </c>
      <c r="L70" s="10">
        <v>6.1</v>
      </c>
      <c r="M70" s="10">
        <v>5413</v>
      </c>
      <c r="N70" s="10">
        <v>6.5</v>
      </c>
    </row>
    <row r="71" spans="1:14" x14ac:dyDescent="0.25">
      <c r="A71" s="5" t="s">
        <v>317</v>
      </c>
      <c r="B71" s="10">
        <v>2020</v>
      </c>
      <c r="C71" s="10">
        <v>138</v>
      </c>
      <c r="D71" s="10">
        <v>13</v>
      </c>
      <c r="E71" s="10">
        <v>21612</v>
      </c>
      <c r="F71" s="10">
        <v>143</v>
      </c>
      <c r="G71" s="10" t="s">
        <v>360</v>
      </c>
      <c r="H71" s="10"/>
      <c r="I71" s="10">
        <v>4383</v>
      </c>
      <c r="J71" s="10">
        <v>5.8</v>
      </c>
      <c r="K71" s="10">
        <v>8875</v>
      </c>
      <c r="L71" s="10">
        <v>6</v>
      </c>
      <c r="M71" s="10">
        <v>8354</v>
      </c>
      <c r="N71" s="10">
        <v>6</v>
      </c>
    </row>
    <row r="72" spans="1:14" x14ac:dyDescent="0.25">
      <c r="A72" s="5" t="s">
        <v>317</v>
      </c>
      <c r="B72" s="10">
        <v>2021</v>
      </c>
      <c r="C72" s="10">
        <v>136</v>
      </c>
      <c r="D72" s="10">
        <v>3</v>
      </c>
      <c r="E72" s="10">
        <v>24407</v>
      </c>
      <c r="F72" s="10">
        <v>176</v>
      </c>
      <c r="G72" s="10" t="s">
        <v>360</v>
      </c>
      <c r="H72" s="10"/>
      <c r="I72" s="10">
        <v>3565</v>
      </c>
      <c r="J72" s="10">
        <v>5.4</v>
      </c>
      <c r="K72" s="10">
        <v>8066</v>
      </c>
      <c r="L72" s="10">
        <v>5.4</v>
      </c>
      <c r="M72" s="10">
        <v>12776</v>
      </c>
      <c r="N72" s="10">
        <v>6.5</v>
      </c>
    </row>
    <row r="73" spans="1:14" x14ac:dyDescent="0.25">
      <c r="A73" s="5" t="s">
        <v>317</v>
      </c>
      <c r="B73" s="10">
        <v>2022</v>
      </c>
      <c r="C73" s="10">
        <v>169</v>
      </c>
      <c r="D73" s="10">
        <v>19</v>
      </c>
      <c r="E73" s="10">
        <v>18786</v>
      </c>
      <c r="F73" s="10">
        <v>100</v>
      </c>
      <c r="G73" s="10" t="s">
        <v>360</v>
      </c>
      <c r="H73" s="10"/>
      <c r="I73" s="10">
        <v>3879</v>
      </c>
      <c r="J73" s="10">
        <v>6.3</v>
      </c>
      <c r="K73" s="10">
        <v>6615</v>
      </c>
      <c r="L73" s="10">
        <v>6.5</v>
      </c>
      <c r="M73" s="10">
        <v>8292</v>
      </c>
      <c r="N73" s="10">
        <v>5.6</v>
      </c>
    </row>
    <row r="74" spans="1:14" x14ac:dyDescent="0.25">
      <c r="A74" s="5" t="s">
        <v>317</v>
      </c>
      <c r="B74" s="10">
        <v>2023</v>
      </c>
      <c r="C74" s="10">
        <v>168</v>
      </c>
      <c r="D74" s="10">
        <v>14</v>
      </c>
      <c r="E74" s="10">
        <v>17265</v>
      </c>
      <c r="F74" s="10">
        <v>95</v>
      </c>
      <c r="G74" s="10" t="s">
        <v>360</v>
      </c>
      <c r="H74" s="10"/>
      <c r="I74" s="10">
        <v>3320</v>
      </c>
      <c r="J74" s="10">
        <v>5.2</v>
      </c>
      <c r="K74" s="10">
        <v>3068</v>
      </c>
      <c r="L74" s="10">
        <v>4.8</v>
      </c>
      <c r="M74" s="10">
        <v>10877</v>
      </c>
      <c r="N74" s="10">
        <v>5.3</v>
      </c>
    </row>
    <row r="75" spans="1:14" x14ac:dyDescent="0.25">
      <c r="A75" s="5" t="s">
        <v>317</v>
      </c>
      <c r="B75" s="10">
        <v>2024</v>
      </c>
      <c r="C75" s="10">
        <v>178</v>
      </c>
      <c r="D75" s="10">
        <v>2</v>
      </c>
      <c r="E75" s="10">
        <v>22395</v>
      </c>
      <c r="F75" s="10">
        <v>124</v>
      </c>
      <c r="G75" s="10" t="s">
        <v>360</v>
      </c>
      <c r="H75" s="10"/>
      <c r="I75" s="10">
        <v>7670</v>
      </c>
      <c r="J75" s="10">
        <v>5.9</v>
      </c>
      <c r="K75" s="10">
        <v>1970</v>
      </c>
      <c r="L75" s="10">
        <v>5.0999999999999996</v>
      </c>
      <c r="M75" s="10">
        <v>12755</v>
      </c>
      <c r="N75" s="10">
        <v>6.1</v>
      </c>
    </row>
    <row r="76" spans="1:14" x14ac:dyDescent="0.25">
      <c r="A76" s="5" t="s">
        <v>317</v>
      </c>
      <c r="B76" s="10">
        <v>2025</v>
      </c>
      <c r="C76" s="10">
        <v>178</v>
      </c>
      <c r="D76" s="10">
        <v>8</v>
      </c>
      <c r="E76" s="10">
        <v>26310</v>
      </c>
      <c r="F76" s="10">
        <v>141</v>
      </c>
      <c r="G76" s="10" t="s">
        <v>360</v>
      </c>
      <c r="H76" s="10"/>
      <c r="I76" s="10">
        <v>10993</v>
      </c>
      <c r="J76" s="10">
        <v>6.4</v>
      </c>
      <c r="K76" s="10">
        <v>679</v>
      </c>
      <c r="L76" s="10">
        <v>3.6</v>
      </c>
      <c r="M76" s="10">
        <v>14638</v>
      </c>
      <c r="N76" s="10">
        <v>7.3</v>
      </c>
    </row>
    <row r="77" spans="1:14" x14ac:dyDescent="0.25">
      <c r="A77" s="5" t="s">
        <v>317</v>
      </c>
      <c r="B77" s="10">
        <v>2026</v>
      </c>
      <c r="C77" s="10"/>
      <c r="D77" s="10"/>
      <c r="E77" s="10">
        <v>26942</v>
      </c>
      <c r="F77" s="10"/>
      <c r="G77" s="10" t="s">
        <v>167</v>
      </c>
      <c r="H77" s="10"/>
      <c r="I77" s="10"/>
      <c r="J77" s="10"/>
      <c r="K77" s="10"/>
      <c r="L77" s="10"/>
      <c r="M77" s="10"/>
      <c r="N77" s="10"/>
    </row>
    <row r="78" spans="1:14" x14ac:dyDescent="0.25">
      <c r="A78" s="5" t="s">
        <v>318</v>
      </c>
      <c r="B78" s="10">
        <v>1990</v>
      </c>
      <c r="C78" s="10">
        <v>218</v>
      </c>
      <c r="D78" s="10">
        <v>133</v>
      </c>
      <c r="E78" s="10">
        <v>6461</v>
      </c>
      <c r="F78" s="10">
        <v>18</v>
      </c>
      <c r="G78" s="10" t="s">
        <v>360</v>
      </c>
      <c r="H78" s="10"/>
      <c r="I78" s="10">
        <v>887</v>
      </c>
      <c r="J78" s="10">
        <v>2.5</v>
      </c>
      <c r="K78" s="10">
        <v>3187</v>
      </c>
      <c r="L78" s="10">
        <v>3.1</v>
      </c>
      <c r="M78" s="10">
        <v>2388</v>
      </c>
      <c r="N78" s="10">
        <v>3.6</v>
      </c>
    </row>
    <row r="79" spans="1:14" x14ac:dyDescent="0.25">
      <c r="A79" s="5" t="s">
        <v>318</v>
      </c>
      <c r="B79" s="10">
        <v>1991</v>
      </c>
      <c r="C79" s="10">
        <v>202</v>
      </c>
      <c r="D79" s="10">
        <v>102</v>
      </c>
      <c r="E79" s="10">
        <v>10614</v>
      </c>
      <c r="F79" s="10">
        <v>35</v>
      </c>
      <c r="G79" s="10" t="s">
        <v>360</v>
      </c>
      <c r="H79" s="10"/>
      <c r="I79" s="10">
        <v>826</v>
      </c>
      <c r="J79" s="10">
        <v>2.9</v>
      </c>
      <c r="K79" s="10">
        <v>4322</v>
      </c>
      <c r="L79" s="10">
        <v>3.1</v>
      </c>
      <c r="M79" s="10">
        <v>5466</v>
      </c>
      <c r="N79" s="10">
        <v>3.9</v>
      </c>
    </row>
    <row r="80" spans="1:14" x14ac:dyDescent="0.25">
      <c r="A80" s="5" t="s">
        <v>318</v>
      </c>
      <c r="B80" s="10">
        <v>1992</v>
      </c>
      <c r="C80" s="10">
        <v>213</v>
      </c>
      <c r="D80" s="10">
        <v>96</v>
      </c>
      <c r="E80" s="10">
        <v>10679</v>
      </c>
      <c r="F80" s="10">
        <v>35</v>
      </c>
      <c r="G80" s="10" t="s">
        <v>360</v>
      </c>
      <c r="H80" s="10"/>
      <c r="I80" s="10">
        <v>851</v>
      </c>
      <c r="J80" s="10">
        <v>2.6</v>
      </c>
      <c r="K80" s="10">
        <v>4636</v>
      </c>
      <c r="L80" s="10">
        <v>2.8</v>
      </c>
      <c r="M80" s="10">
        <v>5192</v>
      </c>
      <c r="N80" s="10">
        <v>3.9</v>
      </c>
    </row>
    <row r="81" spans="1:14" x14ac:dyDescent="0.25">
      <c r="A81" s="5" t="s">
        <v>318</v>
      </c>
      <c r="B81" s="10">
        <v>1993</v>
      </c>
      <c r="C81" s="10">
        <v>191</v>
      </c>
      <c r="D81" s="10">
        <v>116</v>
      </c>
      <c r="E81" s="10">
        <v>11659</v>
      </c>
      <c r="F81" s="10">
        <v>38</v>
      </c>
      <c r="G81" s="10" t="s">
        <v>360</v>
      </c>
      <c r="H81" s="10"/>
      <c r="I81" s="10">
        <v>1246</v>
      </c>
      <c r="J81" s="10">
        <v>2.6</v>
      </c>
      <c r="K81" s="10">
        <v>6013</v>
      </c>
      <c r="L81" s="10">
        <v>3.2</v>
      </c>
      <c r="M81" s="10">
        <v>4400</v>
      </c>
      <c r="N81" s="10">
        <v>3.9</v>
      </c>
    </row>
    <row r="82" spans="1:14" x14ac:dyDescent="0.25">
      <c r="A82" s="5" t="s">
        <v>318</v>
      </c>
      <c r="B82" s="10">
        <v>1994</v>
      </c>
      <c r="C82" s="10">
        <v>193</v>
      </c>
      <c r="D82" s="10">
        <v>106</v>
      </c>
      <c r="E82" s="10">
        <v>14279</v>
      </c>
      <c r="F82" s="10">
        <v>48</v>
      </c>
      <c r="G82" s="10" t="s">
        <v>368</v>
      </c>
      <c r="H82" s="10">
        <v>1</v>
      </c>
      <c r="I82" s="10">
        <v>3371</v>
      </c>
      <c r="J82" s="10">
        <v>2.6</v>
      </c>
      <c r="K82" s="10">
        <v>5967</v>
      </c>
      <c r="L82" s="10">
        <v>2.9</v>
      </c>
      <c r="M82" s="10">
        <v>4918</v>
      </c>
      <c r="N82" s="10">
        <v>3.9</v>
      </c>
    </row>
    <row r="83" spans="1:14" x14ac:dyDescent="0.25">
      <c r="A83" s="5" t="s">
        <v>318</v>
      </c>
      <c r="B83" s="10">
        <v>1995</v>
      </c>
      <c r="C83" s="10">
        <v>201</v>
      </c>
      <c r="D83" s="10">
        <v>109</v>
      </c>
      <c r="E83" s="10">
        <v>15523</v>
      </c>
      <c r="F83" s="10">
        <v>50</v>
      </c>
      <c r="G83" s="10" t="s">
        <v>539</v>
      </c>
      <c r="H83" s="10">
        <v>1.4</v>
      </c>
      <c r="I83" s="10">
        <v>4204</v>
      </c>
      <c r="J83" s="10">
        <v>3.2</v>
      </c>
      <c r="K83" s="10">
        <v>6908</v>
      </c>
      <c r="L83" s="10">
        <v>3.9</v>
      </c>
      <c r="M83" s="10">
        <v>4352</v>
      </c>
      <c r="N83" s="10">
        <v>4.4000000000000004</v>
      </c>
    </row>
    <row r="84" spans="1:14" x14ac:dyDescent="0.25">
      <c r="A84" s="5" t="s">
        <v>318</v>
      </c>
      <c r="B84" s="10">
        <v>1996</v>
      </c>
      <c r="C84" s="10">
        <v>209</v>
      </c>
      <c r="D84" s="10">
        <v>114</v>
      </c>
      <c r="E84" s="10">
        <v>19710</v>
      </c>
      <c r="F84" s="10">
        <v>61</v>
      </c>
      <c r="G84" s="10" t="s">
        <v>360</v>
      </c>
      <c r="H84" s="10"/>
      <c r="I84" s="10">
        <v>2042</v>
      </c>
      <c r="J84" s="10">
        <v>2.8</v>
      </c>
      <c r="K84" s="10">
        <v>8814</v>
      </c>
      <c r="L84" s="10">
        <v>3.9</v>
      </c>
      <c r="M84" s="10">
        <v>8854</v>
      </c>
      <c r="N84" s="10">
        <v>4.8</v>
      </c>
    </row>
    <row r="85" spans="1:14" x14ac:dyDescent="0.25">
      <c r="A85" s="5" t="s">
        <v>318</v>
      </c>
      <c r="B85" s="10">
        <v>1997</v>
      </c>
      <c r="C85" s="10">
        <v>224</v>
      </c>
      <c r="D85" s="10">
        <v>83</v>
      </c>
      <c r="E85" s="10">
        <v>24630</v>
      </c>
      <c r="F85" s="10">
        <v>80</v>
      </c>
      <c r="G85" s="10" t="s">
        <v>360</v>
      </c>
      <c r="H85" s="10"/>
      <c r="I85" s="10">
        <v>3207</v>
      </c>
      <c r="J85" s="10">
        <v>2.9</v>
      </c>
      <c r="K85" s="10">
        <v>10002</v>
      </c>
      <c r="L85" s="10">
        <v>3.7</v>
      </c>
      <c r="M85" s="10">
        <v>11421</v>
      </c>
      <c r="N85" s="10">
        <v>4.4000000000000004</v>
      </c>
    </row>
    <row r="86" spans="1:14" x14ac:dyDescent="0.25">
      <c r="A86" s="5" t="s">
        <v>318</v>
      </c>
      <c r="B86" s="10">
        <v>1998</v>
      </c>
      <c r="C86" s="10">
        <v>218</v>
      </c>
      <c r="D86" s="10">
        <v>93</v>
      </c>
      <c r="E86" s="10">
        <v>33404</v>
      </c>
      <c r="F86" s="10">
        <v>107</v>
      </c>
      <c r="G86" s="10" t="s">
        <v>540</v>
      </c>
      <c r="H86" s="10">
        <v>2.8</v>
      </c>
      <c r="I86" s="10">
        <v>11162</v>
      </c>
      <c r="J86" s="10">
        <v>1.5</v>
      </c>
      <c r="K86" s="10">
        <v>16690</v>
      </c>
      <c r="L86" s="10">
        <v>4.2</v>
      </c>
      <c r="M86" s="10">
        <v>5330</v>
      </c>
      <c r="N86" s="10">
        <v>4.7</v>
      </c>
    </row>
    <row r="87" spans="1:14" x14ac:dyDescent="0.25">
      <c r="A87" s="5" t="s">
        <v>318</v>
      </c>
      <c r="B87" s="10">
        <v>1999</v>
      </c>
      <c r="C87" s="10">
        <v>227</v>
      </c>
      <c r="D87" s="10">
        <v>100</v>
      </c>
      <c r="E87" s="10">
        <v>36228</v>
      </c>
      <c r="F87" s="10">
        <v>111</v>
      </c>
      <c r="G87" s="10" t="s">
        <v>517</v>
      </c>
      <c r="H87" s="10">
        <v>3.4</v>
      </c>
      <c r="I87" s="10">
        <v>4449</v>
      </c>
      <c r="J87" s="10">
        <v>2.7</v>
      </c>
      <c r="K87" s="10">
        <v>15111</v>
      </c>
      <c r="L87" s="10">
        <v>4</v>
      </c>
      <c r="M87" s="10">
        <v>16447</v>
      </c>
      <c r="N87" s="10">
        <v>4.3</v>
      </c>
    </row>
    <row r="88" spans="1:14" x14ac:dyDescent="0.25">
      <c r="A88" s="5" t="s">
        <v>318</v>
      </c>
      <c r="B88" s="10">
        <v>2000</v>
      </c>
      <c r="C88" s="10">
        <v>258</v>
      </c>
      <c r="D88" s="10">
        <v>77</v>
      </c>
      <c r="E88" s="10">
        <v>43133</v>
      </c>
      <c r="F88" s="10">
        <v>129</v>
      </c>
      <c r="G88" s="10" t="s">
        <v>360</v>
      </c>
      <c r="H88" s="10"/>
      <c r="I88" s="10">
        <v>7189</v>
      </c>
      <c r="J88" s="10">
        <v>3.7</v>
      </c>
      <c r="K88" s="10">
        <v>16360</v>
      </c>
      <c r="L88" s="10">
        <v>4.5</v>
      </c>
      <c r="M88" s="10">
        <v>19584</v>
      </c>
      <c r="N88" s="10">
        <v>4.0999999999999996</v>
      </c>
    </row>
    <row r="89" spans="1:14" x14ac:dyDescent="0.25">
      <c r="A89" s="5" t="s">
        <v>318</v>
      </c>
      <c r="B89" s="10">
        <v>2001</v>
      </c>
      <c r="C89" s="10">
        <v>227</v>
      </c>
      <c r="D89" s="10">
        <v>52</v>
      </c>
      <c r="E89" s="10">
        <v>39745</v>
      </c>
      <c r="F89" s="10">
        <v>142</v>
      </c>
      <c r="G89" s="10" t="s">
        <v>521</v>
      </c>
      <c r="H89" s="10">
        <v>1.1000000000000001</v>
      </c>
      <c r="I89" s="10">
        <v>4905</v>
      </c>
      <c r="J89" s="10">
        <v>3.7</v>
      </c>
      <c r="K89" s="10">
        <v>16441</v>
      </c>
      <c r="L89" s="10">
        <v>4.3</v>
      </c>
      <c r="M89" s="10">
        <v>18269</v>
      </c>
      <c r="N89" s="10">
        <v>4.4000000000000004</v>
      </c>
    </row>
    <row r="90" spans="1:14" x14ac:dyDescent="0.25">
      <c r="A90" s="5" t="s">
        <v>318</v>
      </c>
      <c r="B90" s="10">
        <v>2002</v>
      </c>
      <c r="C90" s="10">
        <v>238</v>
      </c>
      <c r="D90" s="10">
        <v>46</v>
      </c>
      <c r="E90" s="10">
        <v>49341</v>
      </c>
      <c r="F90" s="10">
        <v>174</v>
      </c>
      <c r="G90" s="10" t="s">
        <v>360</v>
      </c>
      <c r="H90" s="10"/>
      <c r="I90" s="10">
        <v>7107</v>
      </c>
      <c r="J90" s="10">
        <v>3.6</v>
      </c>
      <c r="K90" s="10">
        <v>19646</v>
      </c>
      <c r="L90" s="10">
        <v>4.4000000000000004</v>
      </c>
      <c r="M90" s="10">
        <v>22588</v>
      </c>
      <c r="N90" s="10">
        <v>4.9000000000000004</v>
      </c>
    </row>
    <row r="91" spans="1:14" x14ac:dyDescent="0.25">
      <c r="A91" s="5" t="s">
        <v>318</v>
      </c>
      <c r="B91" s="10">
        <v>2003</v>
      </c>
      <c r="C91" s="10">
        <v>222</v>
      </c>
      <c r="D91" s="10">
        <v>48</v>
      </c>
      <c r="E91" s="10">
        <v>61685</v>
      </c>
      <c r="F91" s="10">
        <v>228</v>
      </c>
      <c r="G91" s="10" t="s">
        <v>360</v>
      </c>
      <c r="H91" s="10"/>
      <c r="I91" s="10">
        <v>3898</v>
      </c>
      <c r="J91" s="10">
        <v>3.9</v>
      </c>
      <c r="K91" s="10">
        <v>21698</v>
      </c>
      <c r="L91" s="10">
        <v>4.5</v>
      </c>
      <c r="M91" s="10">
        <v>36089</v>
      </c>
      <c r="N91" s="10">
        <v>4.5</v>
      </c>
    </row>
    <row r="92" spans="1:14" x14ac:dyDescent="0.25">
      <c r="A92" s="5" t="s">
        <v>318</v>
      </c>
      <c r="B92" s="10">
        <v>2004</v>
      </c>
      <c r="C92" s="10">
        <v>185</v>
      </c>
      <c r="D92" s="10">
        <v>27</v>
      </c>
      <c r="E92" s="10">
        <v>53101</v>
      </c>
      <c r="F92" s="10">
        <v>250</v>
      </c>
      <c r="G92" s="10" t="s">
        <v>360</v>
      </c>
      <c r="H92" s="10"/>
      <c r="I92" s="10">
        <v>6732</v>
      </c>
      <c r="J92" s="10">
        <v>4.2</v>
      </c>
      <c r="K92" s="10">
        <v>20543</v>
      </c>
      <c r="L92" s="10">
        <v>4.5999999999999996</v>
      </c>
      <c r="M92" s="10">
        <v>25826</v>
      </c>
      <c r="N92" s="10">
        <v>4.5</v>
      </c>
    </row>
    <row r="93" spans="1:14" x14ac:dyDescent="0.25">
      <c r="A93" s="5" t="s">
        <v>318</v>
      </c>
      <c r="B93" s="10">
        <v>2005</v>
      </c>
      <c r="C93" s="10">
        <v>162</v>
      </c>
      <c r="D93" s="10">
        <v>33</v>
      </c>
      <c r="E93" s="10">
        <v>38946</v>
      </c>
      <c r="F93" s="10">
        <v>200</v>
      </c>
      <c r="G93" s="10" t="s">
        <v>360</v>
      </c>
      <c r="H93" s="10"/>
      <c r="I93" s="10">
        <v>3424</v>
      </c>
      <c r="J93" s="10">
        <v>4.4000000000000004</v>
      </c>
      <c r="K93" s="10">
        <v>16296</v>
      </c>
      <c r="L93" s="10">
        <v>4.7</v>
      </c>
      <c r="M93" s="10">
        <v>19226</v>
      </c>
      <c r="N93" s="10">
        <v>4.7</v>
      </c>
    </row>
    <row r="94" spans="1:14" x14ac:dyDescent="0.25">
      <c r="A94" s="5" t="s">
        <v>318</v>
      </c>
      <c r="B94" s="10">
        <v>2006</v>
      </c>
      <c r="C94" s="10">
        <v>190</v>
      </c>
      <c r="D94" s="10">
        <v>18</v>
      </c>
      <c r="E94" s="10">
        <v>39278</v>
      </c>
      <c r="F94" s="10">
        <v>189</v>
      </c>
      <c r="G94" s="10" t="s">
        <v>360</v>
      </c>
      <c r="H94" s="10"/>
      <c r="I94" s="10">
        <v>3765</v>
      </c>
      <c r="J94" s="10">
        <v>4.3</v>
      </c>
      <c r="K94" s="10">
        <v>16134</v>
      </c>
      <c r="L94" s="10">
        <v>4.9000000000000004</v>
      </c>
      <c r="M94" s="10">
        <v>19379</v>
      </c>
      <c r="N94" s="10">
        <v>4.8</v>
      </c>
    </row>
    <row r="95" spans="1:14" x14ac:dyDescent="0.25">
      <c r="A95" s="5" t="s">
        <v>318</v>
      </c>
      <c r="B95" s="10">
        <v>2007</v>
      </c>
      <c r="C95" s="10">
        <v>182</v>
      </c>
      <c r="D95" s="10">
        <v>25</v>
      </c>
      <c r="E95" s="10">
        <v>40795</v>
      </c>
      <c r="F95" s="10">
        <v>197</v>
      </c>
      <c r="G95" s="10" t="s">
        <v>360</v>
      </c>
      <c r="H95" s="10"/>
      <c r="I95" s="10">
        <v>2663</v>
      </c>
      <c r="J95" s="10">
        <v>4.5</v>
      </c>
      <c r="K95" s="10">
        <v>17838</v>
      </c>
      <c r="L95" s="10">
        <v>4.5</v>
      </c>
      <c r="M95" s="10">
        <v>20294</v>
      </c>
      <c r="N95" s="10">
        <v>4.9000000000000004</v>
      </c>
    </row>
    <row r="96" spans="1:14" x14ac:dyDescent="0.25">
      <c r="A96" s="5" t="s">
        <v>318</v>
      </c>
      <c r="B96" s="10">
        <v>2008</v>
      </c>
      <c r="C96" s="10">
        <v>202</v>
      </c>
      <c r="D96" s="10">
        <v>26</v>
      </c>
      <c r="E96" s="10">
        <v>41374</v>
      </c>
      <c r="F96" s="10">
        <v>181</v>
      </c>
      <c r="G96" s="10" t="s">
        <v>360</v>
      </c>
      <c r="H96" s="10"/>
      <c r="I96" s="10">
        <v>4091</v>
      </c>
      <c r="J96" s="10">
        <v>4.0999999999999996</v>
      </c>
      <c r="K96" s="10">
        <v>14287</v>
      </c>
      <c r="L96" s="10">
        <v>4</v>
      </c>
      <c r="M96" s="10">
        <v>22996</v>
      </c>
      <c r="N96" s="10">
        <v>4.5999999999999996</v>
      </c>
    </row>
    <row r="97" spans="1:14" x14ac:dyDescent="0.25">
      <c r="A97" s="5" t="s">
        <v>318</v>
      </c>
      <c r="B97" s="10">
        <v>2009</v>
      </c>
      <c r="C97" s="10">
        <v>188</v>
      </c>
      <c r="D97" s="10">
        <v>22</v>
      </c>
      <c r="E97" s="10">
        <v>43785</v>
      </c>
      <c r="F97" s="10">
        <v>209</v>
      </c>
      <c r="G97" s="10" t="s">
        <v>541</v>
      </c>
      <c r="H97" s="10">
        <v>2.2999999999999998</v>
      </c>
      <c r="I97" s="10">
        <v>4873</v>
      </c>
      <c r="J97" s="10">
        <v>3.3</v>
      </c>
      <c r="K97" s="10">
        <v>16183</v>
      </c>
      <c r="L97" s="10">
        <v>4.5999999999999996</v>
      </c>
      <c r="M97" s="10">
        <v>22664</v>
      </c>
      <c r="N97" s="10">
        <v>4.5999999999999996</v>
      </c>
    </row>
    <row r="98" spans="1:14" x14ac:dyDescent="0.25">
      <c r="A98" s="5" t="s">
        <v>318</v>
      </c>
      <c r="B98" s="10">
        <v>2010</v>
      </c>
      <c r="C98" s="10">
        <v>178</v>
      </c>
      <c r="D98" s="10">
        <v>23</v>
      </c>
      <c r="E98" s="10">
        <v>45439</v>
      </c>
      <c r="F98" s="10">
        <v>226</v>
      </c>
      <c r="G98" s="10" t="s">
        <v>360</v>
      </c>
      <c r="H98" s="10"/>
      <c r="I98" s="10">
        <v>3624</v>
      </c>
      <c r="J98" s="10">
        <v>4.9000000000000004</v>
      </c>
      <c r="K98" s="10">
        <v>17179</v>
      </c>
      <c r="L98" s="10">
        <v>5</v>
      </c>
      <c r="M98" s="10">
        <v>24636</v>
      </c>
      <c r="N98" s="10">
        <v>5.3</v>
      </c>
    </row>
    <row r="99" spans="1:14" x14ac:dyDescent="0.25">
      <c r="A99" s="5" t="s">
        <v>318</v>
      </c>
      <c r="B99" s="10">
        <v>2011</v>
      </c>
      <c r="C99" s="10">
        <v>189</v>
      </c>
      <c r="D99" s="10">
        <v>22</v>
      </c>
      <c r="E99" s="10">
        <v>35493</v>
      </c>
      <c r="F99" s="10">
        <v>168</v>
      </c>
      <c r="G99" s="10" t="s">
        <v>542</v>
      </c>
      <c r="H99" s="10">
        <v>2.4</v>
      </c>
      <c r="I99" s="10">
        <v>4611</v>
      </c>
      <c r="J99" s="10">
        <v>4.7</v>
      </c>
      <c r="K99" s="10">
        <v>16071</v>
      </c>
      <c r="L99" s="10">
        <v>5.0999999999999996</v>
      </c>
      <c r="M99" s="10">
        <v>14693</v>
      </c>
      <c r="N99" s="10">
        <v>4.5</v>
      </c>
    </row>
    <row r="100" spans="1:14" x14ac:dyDescent="0.25">
      <c r="A100" s="5" t="s">
        <v>318</v>
      </c>
      <c r="B100" s="10">
        <v>2012</v>
      </c>
      <c r="C100" s="10">
        <v>188</v>
      </c>
      <c r="D100" s="10">
        <v>16</v>
      </c>
      <c r="E100" s="10">
        <v>43010</v>
      </c>
      <c r="F100" s="10">
        <v>211</v>
      </c>
      <c r="G100" s="10" t="s">
        <v>360</v>
      </c>
      <c r="H100" s="10"/>
      <c r="I100" s="10">
        <v>6083</v>
      </c>
      <c r="J100" s="10">
        <v>4.3</v>
      </c>
      <c r="K100" s="10">
        <v>15784</v>
      </c>
      <c r="L100" s="10">
        <v>4.5</v>
      </c>
      <c r="M100" s="10">
        <v>21143</v>
      </c>
      <c r="N100" s="10">
        <v>4.9000000000000004</v>
      </c>
    </row>
    <row r="101" spans="1:14" x14ac:dyDescent="0.25">
      <c r="A101" s="5" t="s">
        <v>318</v>
      </c>
      <c r="B101" s="10">
        <v>2013</v>
      </c>
      <c r="C101" s="10">
        <v>210</v>
      </c>
      <c r="D101" s="10">
        <v>14</v>
      </c>
      <c r="E101" s="10">
        <v>36694</v>
      </c>
      <c r="F101" s="10">
        <v>164</v>
      </c>
      <c r="G101" s="10" t="s">
        <v>360</v>
      </c>
      <c r="H101" s="10"/>
      <c r="I101" s="10">
        <v>5822</v>
      </c>
      <c r="J101" s="10">
        <v>4.5</v>
      </c>
      <c r="K101" s="10">
        <v>18121</v>
      </c>
      <c r="L101" s="10">
        <v>4.9000000000000004</v>
      </c>
      <c r="M101" s="10">
        <v>12751</v>
      </c>
      <c r="N101" s="10">
        <v>4.7</v>
      </c>
    </row>
    <row r="102" spans="1:14" x14ac:dyDescent="0.25">
      <c r="A102" s="5" t="s">
        <v>318</v>
      </c>
      <c r="B102" s="10">
        <v>2014</v>
      </c>
      <c r="C102" s="10">
        <v>224</v>
      </c>
      <c r="D102" s="10">
        <v>24</v>
      </c>
      <c r="E102" s="10">
        <v>46369</v>
      </c>
      <c r="F102" s="10">
        <v>187</v>
      </c>
      <c r="G102" s="10" t="s">
        <v>360</v>
      </c>
      <c r="H102" s="10"/>
      <c r="I102" s="10">
        <v>6196</v>
      </c>
      <c r="J102" s="10">
        <v>5.7</v>
      </c>
      <c r="K102" s="10">
        <v>17604</v>
      </c>
      <c r="L102" s="10">
        <v>5.5</v>
      </c>
      <c r="M102" s="10">
        <v>22569</v>
      </c>
      <c r="N102" s="10">
        <v>5.6</v>
      </c>
    </row>
    <row r="103" spans="1:14" x14ac:dyDescent="0.25">
      <c r="A103" s="5" t="s">
        <v>318</v>
      </c>
      <c r="B103" s="10">
        <v>2015</v>
      </c>
      <c r="C103" s="10">
        <v>228</v>
      </c>
      <c r="D103" s="10">
        <v>19</v>
      </c>
      <c r="E103" s="10">
        <v>42786</v>
      </c>
      <c r="F103" s="10">
        <v>173</v>
      </c>
      <c r="G103" s="10" t="s">
        <v>360</v>
      </c>
      <c r="H103" s="10"/>
      <c r="I103" s="10">
        <v>11134</v>
      </c>
      <c r="J103" s="10">
        <v>5.4</v>
      </c>
      <c r="K103" s="10">
        <v>14939</v>
      </c>
      <c r="L103" s="10">
        <v>5</v>
      </c>
      <c r="M103" s="10">
        <v>16713</v>
      </c>
      <c r="N103" s="10">
        <v>5.5</v>
      </c>
    </row>
    <row r="104" spans="1:14" x14ac:dyDescent="0.25">
      <c r="A104" s="5" t="s">
        <v>318</v>
      </c>
      <c r="B104" s="10">
        <v>2016</v>
      </c>
      <c r="C104" s="10">
        <v>200</v>
      </c>
      <c r="D104" s="10">
        <v>23</v>
      </c>
      <c r="E104" s="10">
        <v>37464</v>
      </c>
      <c r="F104" s="10">
        <v>168</v>
      </c>
      <c r="G104" s="10" t="s">
        <v>360</v>
      </c>
      <c r="H104" s="10"/>
      <c r="I104" s="10">
        <v>11844</v>
      </c>
      <c r="J104" s="10">
        <v>4.4000000000000004</v>
      </c>
      <c r="K104" s="10">
        <v>12906</v>
      </c>
      <c r="L104" s="10">
        <v>4.9000000000000004</v>
      </c>
      <c r="M104" s="10">
        <v>12714</v>
      </c>
      <c r="N104" s="10">
        <v>4.8</v>
      </c>
    </row>
    <row r="105" spans="1:14" x14ac:dyDescent="0.25">
      <c r="A105" s="5" t="s">
        <v>318</v>
      </c>
      <c r="B105" s="10">
        <v>2017</v>
      </c>
      <c r="C105" s="10">
        <v>207</v>
      </c>
      <c r="D105" s="10">
        <v>12</v>
      </c>
      <c r="E105" s="10">
        <v>38908</v>
      </c>
      <c r="F105" s="10">
        <v>178</v>
      </c>
      <c r="G105" s="10" t="s">
        <v>360</v>
      </c>
      <c r="H105" s="10"/>
      <c r="I105" s="10">
        <v>14132</v>
      </c>
      <c r="J105" s="10">
        <v>4.5999999999999996</v>
      </c>
      <c r="K105" s="10">
        <v>15284</v>
      </c>
      <c r="L105" s="10">
        <v>5.2</v>
      </c>
      <c r="M105" s="10">
        <v>9492</v>
      </c>
      <c r="N105" s="10">
        <v>6</v>
      </c>
    </row>
    <row r="106" spans="1:14" x14ac:dyDescent="0.25">
      <c r="A106" s="5" t="s">
        <v>318</v>
      </c>
      <c r="B106" s="10">
        <v>2018</v>
      </c>
      <c r="C106" s="10">
        <v>206</v>
      </c>
      <c r="D106" s="10">
        <v>3</v>
      </c>
      <c r="E106" s="10">
        <v>35947</v>
      </c>
      <c r="F106" s="10">
        <v>172</v>
      </c>
      <c r="G106" s="10" t="s">
        <v>360</v>
      </c>
      <c r="H106" s="10"/>
      <c r="I106" s="10">
        <v>12741</v>
      </c>
      <c r="J106" s="10">
        <v>5.4</v>
      </c>
      <c r="K106" s="10">
        <v>12835</v>
      </c>
      <c r="L106" s="10">
        <v>5.8</v>
      </c>
      <c r="M106" s="10">
        <v>10371</v>
      </c>
      <c r="N106" s="10">
        <v>6</v>
      </c>
    </row>
    <row r="107" spans="1:14" x14ac:dyDescent="0.25">
      <c r="A107" s="5" t="s">
        <v>318</v>
      </c>
      <c r="B107" s="10">
        <v>2019</v>
      </c>
      <c r="C107" s="10">
        <v>227</v>
      </c>
      <c r="D107" s="10">
        <v>6</v>
      </c>
      <c r="E107" s="10">
        <v>36141</v>
      </c>
      <c r="F107" s="10">
        <v>155</v>
      </c>
      <c r="G107" s="10" t="s">
        <v>543</v>
      </c>
      <c r="H107" s="10">
        <v>4</v>
      </c>
      <c r="I107" s="10">
        <v>11478</v>
      </c>
      <c r="J107" s="10">
        <v>5.2</v>
      </c>
      <c r="K107" s="10">
        <v>12451</v>
      </c>
      <c r="L107" s="10">
        <v>5.6</v>
      </c>
      <c r="M107" s="10">
        <v>11753</v>
      </c>
      <c r="N107" s="10">
        <v>5.9</v>
      </c>
    </row>
    <row r="108" spans="1:14" x14ac:dyDescent="0.25">
      <c r="A108" s="5" t="s">
        <v>318</v>
      </c>
      <c r="B108" s="10">
        <v>2020</v>
      </c>
      <c r="C108" s="10">
        <v>280</v>
      </c>
      <c r="D108" s="10">
        <v>12</v>
      </c>
      <c r="E108" s="10">
        <v>40749</v>
      </c>
      <c r="F108" s="10">
        <v>140</v>
      </c>
      <c r="G108" s="10" t="s">
        <v>544</v>
      </c>
      <c r="H108" s="10">
        <v>4.2</v>
      </c>
      <c r="I108" s="10">
        <v>13970</v>
      </c>
      <c r="J108" s="10">
        <v>5.7</v>
      </c>
      <c r="K108" s="10">
        <v>11167</v>
      </c>
      <c r="L108" s="10">
        <v>6.3</v>
      </c>
      <c r="M108" s="10">
        <v>15256</v>
      </c>
      <c r="N108" s="10">
        <v>6</v>
      </c>
    </row>
    <row r="109" spans="1:14" x14ac:dyDescent="0.25">
      <c r="A109" s="5" t="s">
        <v>318</v>
      </c>
      <c r="B109" s="10">
        <v>2021</v>
      </c>
      <c r="C109" s="10">
        <v>276</v>
      </c>
      <c r="D109" s="10">
        <v>10</v>
      </c>
      <c r="E109" s="10">
        <v>43770</v>
      </c>
      <c r="F109" s="10">
        <v>148</v>
      </c>
      <c r="G109" s="10" t="s">
        <v>360</v>
      </c>
      <c r="H109" s="10"/>
      <c r="I109" s="10">
        <v>15644</v>
      </c>
      <c r="J109" s="10">
        <v>5.7</v>
      </c>
      <c r="K109" s="10">
        <v>14074</v>
      </c>
      <c r="L109" s="10">
        <v>5.6</v>
      </c>
      <c r="M109" s="10">
        <v>14052</v>
      </c>
      <c r="N109" s="10">
        <v>6.4</v>
      </c>
    </row>
    <row r="110" spans="1:14" x14ac:dyDescent="0.25">
      <c r="A110" s="5" t="s">
        <v>318</v>
      </c>
      <c r="B110" s="10">
        <v>2022</v>
      </c>
      <c r="C110" s="10">
        <v>270</v>
      </c>
      <c r="D110" s="10">
        <v>18</v>
      </c>
      <c r="E110" s="10">
        <v>39258</v>
      </c>
      <c r="F110" s="10">
        <v>136</v>
      </c>
      <c r="G110" s="10" t="s">
        <v>360</v>
      </c>
      <c r="H110" s="10"/>
      <c r="I110" s="10">
        <v>11908</v>
      </c>
      <c r="J110" s="10">
        <v>4.8</v>
      </c>
      <c r="K110" s="10">
        <v>13423</v>
      </c>
      <c r="L110" s="10">
        <v>5.7</v>
      </c>
      <c r="M110" s="10">
        <v>13927</v>
      </c>
      <c r="N110" s="10">
        <v>5.0999999999999996</v>
      </c>
    </row>
    <row r="111" spans="1:14" x14ac:dyDescent="0.25">
      <c r="A111" s="5" t="s">
        <v>318</v>
      </c>
      <c r="B111" s="10">
        <v>2023</v>
      </c>
      <c r="C111" s="10">
        <v>294</v>
      </c>
      <c r="D111" s="10">
        <v>18</v>
      </c>
      <c r="E111" s="10">
        <v>33414</v>
      </c>
      <c r="F111" s="10">
        <v>107</v>
      </c>
      <c r="G111" s="10" t="s">
        <v>545</v>
      </c>
      <c r="H111" s="10">
        <v>3</v>
      </c>
      <c r="I111" s="10">
        <v>9991</v>
      </c>
      <c r="J111" s="10">
        <v>4.8</v>
      </c>
      <c r="K111" s="10">
        <v>9974</v>
      </c>
      <c r="L111" s="10">
        <v>5</v>
      </c>
      <c r="M111" s="10">
        <v>13359</v>
      </c>
      <c r="N111" s="10">
        <v>5.8</v>
      </c>
    </row>
    <row r="112" spans="1:14" x14ac:dyDescent="0.25">
      <c r="A112" s="5" t="s">
        <v>318</v>
      </c>
      <c r="B112" s="10">
        <v>2024</v>
      </c>
      <c r="C112" s="10">
        <v>262</v>
      </c>
      <c r="D112" s="10">
        <v>5</v>
      </c>
      <c r="E112" s="10">
        <v>42533</v>
      </c>
      <c r="F112" s="10">
        <v>159</v>
      </c>
      <c r="G112" s="10" t="s">
        <v>360</v>
      </c>
      <c r="H112" s="10"/>
      <c r="I112" s="10">
        <v>16587</v>
      </c>
      <c r="J112" s="10">
        <v>5.9</v>
      </c>
      <c r="K112" s="10">
        <v>7996</v>
      </c>
      <c r="L112" s="10">
        <v>5.3</v>
      </c>
      <c r="M112" s="10">
        <v>17950</v>
      </c>
      <c r="N112" s="10">
        <v>6</v>
      </c>
    </row>
    <row r="113" spans="1:14" x14ac:dyDescent="0.25">
      <c r="A113" s="5" t="s">
        <v>318</v>
      </c>
      <c r="B113" s="10">
        <v>2025</v>
      </c>
      <c r="C113" s="10">
        <v>286</v>
      </c>
      <c r="D113" s="10">
        <v>12</v>
      </c>
      <c r="E113" s="10">
        <v>37728</v>
      </c>
      <c r="F113" s="10">
        <v>127</v>
      </c>
      <c r="G113" s="10" t="s">
        <v>360</v>
      </c>
      <c r="H113" s="10"/>
      <c r="I113" s="10">
        <v>13274</v>
      </c>
      <c r="J113" s="10">
        <v>5.7</v>
      </c>
      <c r="K113" s="10">
        <v>6304</v>
      </c>
      <c r="L113" s="10">
        <v>5.2</v>
      </c>
      <c r="M113" s="10">
        <v>18150</v>
      </c>
      <c r="N113" s="10">
        <v>6.4</v>
      </c>
    </row>
    <row r="114" spans="1:14" x14ac:dyDescent="0.25">
      <c r="A114" s="5" t="s">
        <v>318</v>
      </c>
      <c r="B114" s="10">
        <v>2026</v>
      </c>
      <c r="C114" s="10"/>
      <c r="D114" s="10"/>
      <c r="E114" s="10">
        <v>34674</v>
      </c>
      <c r="F114" s="10"/>
      <c r="G114" s="10" t="s">
        <v>167</v>
      </c>
      <c r="H114" s="10"/>
      <c r="I114" s="10"/>
      <c r="J114" s="10"/>
      <c r="K114" s="10"/>
      <c r="L114" s="10"/>
      <c r="M114" s="10"/>
      <c r="N114" s="10"/>
    </row>
    <row r="115" spans="1:14" x14ac:dyDescent="0.25">
      <c r="A115" s="5" t="s">
        <v>478</v>
      </c>
      <c r="B115" s="10">
        <v>1990</v>
      </c>
      <c r="C115" s="10">
        <v>218</v>
      </c>
      <c r="D115" s="10">
        <v>45</v>
      </c>
      <c r="E115" s="10">
        <v>5484</v>
      </c>
      <c r="F115" s="10">
        <v>21</v>
      </c>
      <c r="G115" s="10" t="s">
        <v>360</v>
      </c>
      <c r="H115" s="10"/>
      <c r="I115" s="10">
        <v>619</v>
      </c>
      <c r="J115" s="10">
        <v>1.9</v>
      </c>
      <c r="K115" s="10">
        <v>1690</v>
      </c>
      <c r="L115" s="10">
        <v>2.6</v>
      </c>
      <c r="M115" s="10">
        <v>3176</v>
      </c>
      <c r="N115" s="10">
        <v>2.9</v>
      </c>
    </row>
    <row r="116" spans="1:14" x14ac:dyDescent="0.25">
      <c r="A116" s="5" t="s">
        <v>478</v>
      </c>
      <c r="B116" s="10">
        <v>1991</v>
      </c>
      <c r="C116" s="10">
        <v>220</v>
      </c>
      <c r="D116" s="10">
        <v>37</v>
      </c>
      <c r="E116" s="10">
        <v>8005</v>
      </c>
      <c r="F116" s="10">
        <v>31</v>
      </c>
      <c r="G116" s="10" t="s">
        <v>360</v>
      </c>
      <c r="H116" s="10"/>
      <c r="I116" s="10">
        <v>1550</v>
      </c>
      <c r="J116" s="10">
        <v>2.1</v>
      </c>
      <c r="K116" s="10">
        <v>2447</v>
      </c>
      <c r="L116" s="10">
        <v>2.9</v>
      </c>
      <c r="M116" s="10">
        <v>4008</v>
      </c>
      <c r="N116" s="10">
        <v>3</v>
      </c>
    </row>
    <row r="117" spans="1:14" x14ac:dyDescent="0.25">
      <c r="A117" s="5" t="s">
        <v>478</v>
      </c>
      <c r="B117" s="10">
        <v>1992</v>
      </c>
      <c r="C117" s="10">
        <v>206</v>
      </c>
      <c r="D117" s="10">
        <v>46</v>
      </c>
      <c r="E117" s="10">
        <v>6458</v>
      </c>
      <c r="F117" s="10">
        <v>26</v>
      </c>
      <c r="G117" s="10" t="s">
        <v>360</v>
      </c>
      <c r="H117" s="10"/>
      <c r="I117" s="10">
        <v>1154</v>
      </c>
      <c r="J117" s="10">
        <v>2</v>
      </c>
      <c r="K117" s="10">
        <v>2108</v>
      </c>
      <c r="L117" s="10">
        <v>2.7</v>
      </c>
      <c r="M117" s="10">
        <v>3196</v>
      </c>
      <c r="N117" s="10">
        <v>3.2</v>
      </c>
    </row>
    <row r="118" spans="1:14" x14ac:dyDescent="0.25">
      <c r="A118" s="5" t="s">
        <v>478</v>
      </c>
      <c r="B118" s="10">
        <v>1993</v>
      </c>
      <c r="C118" s="10">
        <v>199</v>
      </c>
      <c r="D118" s="10">
        <v>32</v>
      </c>
      <c r="E118" s="10">
        <v>8675</v>
      </c>
      <c r="F118" s="10">
        <v>38</v>
      </c>
      <c r="G118" s="10" t="s">
        <v>360</v>
      </c>
      <c r="H118" s="10"/>
      <c r="I118" s="10">
        <v>2107</v>
      </c>
      <c r="J118" s="10">
        <v>2.8</v>
      </c>
      <c r="K118" s="10">
        <v>3366</v>
      </c>
      <c r="L118" s="10">
        <v>3.7</v>
      </c>
      <c r="M118" s="10">
        <v>3202</v>
      </c>
      <c r="N118" s="10">
        <v>3.3</v>
      </c>
    </row>
    <row r="119" spans="1:14" x14ac:dyDescent="0.25">
      <c r="A119" s="5" t="s">
        <v>478</v>
      </c>
      <c r="B119" s="10">
        <v>1994</v>
      </c>
      <c r="C119" s="10">
        <v>173</v>
      </c>
      <c r="D119" s="10">
        <v>35</v>
      </c>
      <c r="E119" s="10">
        <v>13184</v>
      </c>
      <c r="F119" s="10">
        <v>63</v>
      </c>
      <c r="G119" s="10" t="s">
        <v>546</v>
      </c>
      <c r="H119" s="10">
        <v>1</v>
      </c>
      <c r="I119" s="10">
        <v>3277</v>
      </c>
      <c r="J119" s="10">
        <v>2.8</v>
      </c>
      <c r="K119" s="10">
        <v>4249</v>
      </c>
      <c r="L119" s="10">
        <v>3.8</v>
      </c>
      <c r="M119" s="10">
        <v>5653</v>
      </c>
      <c r="N119" s="10">
        <v>4.8</v>
      </c>
    </row>
    <row r="120" spans="1:14" x14ac:dyDescent="0.25">
      <c r="A120" s="5" t="s">
        <v>478</v>
      </c>
      <c r="B120" s="10">
        <v>1995</v>
      </c>
      <c r="C120" s="10">
        <v>247</v>
      </c>
      <c r="D120" s="10">
        <v>51</v>
      </c>
      <c r="E120" s="10">
        <v>15777</v>
      </c>
      <c r="F120" s="10">
        <v>53</v>
      </c>
      <c r="G120" s="10" t="s">
        <v>547</v>
      </c>
      <c r="H120" s="10">
        <v>1.9</v>
      </c>
      <c r="I120" s="10">
        <v>4641</v>
      </c>
      <c r="J120" s="10">
        <v>3</v>
      </c>
      <c r="K120" s="10">
        <v>5505</v>
      </c>
      <c r="L120" s="10">
        <v>3.8</v>
      </c>
      <c r="M120" s="10">
        <v>5584</v>
      </c>
      <c r="N120" s="10">
        <v>4.5999999999999996</v>
      </c>
    </row>
    <row r="121" spans="1:14" x14ac:dyDescent="0.25">
      <c r="A121" s="5" t="s">
        <v>478</v>
      </c>
      <c r="B121" s="10">
        <v>1996</v>
      </c>
      <c r="C121" s="10">
        <v>273</v>
      </c>
      <c r="D121" s="10">
        <v>44</v>
      </c>
      <c r="E121" s="10">
        <v>17223</v>
      </c>
      <c r="F121" s="10">
        <v>54</v>
      </c>
      <c r="G121" s="10" t="s">
        <v>548</v>
      </c>
      <c r="H121" s="10">
        <v>1.1000000000000001</v>
      </c>
      <c r="I121" s="10">
        <v>3889</v>
      </c>
      <c r="J121" s="10">
        <v>2.8</v>
      </c>
      <c r="K121" s="10">
        <v>6895</v>
      </c>
      <c r="L121" s="10">
        <v>3.7</v>
      </c>
      <c r="M121" s="10">
        <v>6371</v>
      </c>
      <c r="N121" s="10">
        <v>4.4000000000000004</v>
      </c>
    </row>
    <row r="122" spans="1:14" x14ac:dyDescent="0.25">
      <c r="A122" s="5" t="s">
        <v>478</v>
      </c>
      <c r="B122" s="10">
        <v>1997</v>
      </c>
      <c r="C122" s="10">
        <v>197</v>
      </c>
      <c r="D122" s="10">
        <v>19</v>
      </c>
      <c r="E122" s="10">
        <v>17194</v>
      </c>
      <c r="F122" s="10">
        <v>80</v>
      </c>
      <c r="G122" s="10" t="s">
        <v>360</v>
      </c>
      <c r="H122" s="10"/>
      <c r="I122" s="10">
        <v>6186</v>
      </c>
      <c r="J122" s="10">
        <v>3.2</v>
      </c>
      <c r="K122" s="10">
        <v>4705</v>
      </c>
      <c r="L122" s="10">
        <v>3.4</v>
      </c>
      <c r="M122" s="10">
        <v>6303</v>
      </c>
      <c r="N122" s="10">
        <v>4.7</v>
      </c>
    </row>
    <row r="123" spans="1:14" x14ac:dyDescent="0.25">
      <c r="A123" s="5" t="s">
        <v>478</v>
      </c>
      <c r="B123" s="10">
        <v>1998</v>
      </c>
      <c r="C123" s="10">
        <v>223</v>
      </c>
      <c r="D123" s="10">
        <v>14</v>
      </c>
      <c r="E123" s="10">
        <v>23722</v>
      </c>
      <c r="F123" s="10">
        <v>100</v>
      </c>
      <c r="G123" s="10" t="s">
        <v>549</v>
      </c>
      <c r="H123" s="10">
        <v>2.1</v>
      </c>
      <c r="I123" s="10">
        <v>8783</v>
      </c>
      <c r="J123" s="10">
        <v>3.2</v>
      </c>
      <c r="K123" s="10">
        <v>8936</v>
      </c>
      <c r="L123" s="10">
        <v>3.8</v>
      </c>
      <c r="M123" s="10">
        <v>5915</v>
      </c>
      <c r="N123" s="10">
        <v>4.2</v>
      </c>
    </row>
    <row r="124" spans="1:14" x14ac:dyDescent="0.25">
      <c r="A124" s="5" t="s">
        <v>478</v>
      </c>
      <c r="B124" s="10">
        <v>1999</v>
      </c>
      <c r="C124" s="10">
        <v>108</v>
      </c>
      <c r="D124" s="10">
        <v>26</v>
      </c>
      <c r="E124" s="10">
        <v>23929</v>
      </c>
      <c r="F124" s="10">
        <v>179</v>
      </c>
      <c r="G124" s="10" t="s">
        <v>550</v>
      </c>
      <c r="H124" s="10">
        <v>3.3</v>
      </c>
      <c r="I124" s="10">
        <v>5064</v>
      </c>
      <c r="J124" s="10">
        <v>3.4</v>
      </c>
      <c r="K124" s="10">
        <v>5594</v>
      </c>
      <c r="L124" s="10">
        <v>5.2</v>
      </c>
      <c r="M124" s="10">
        <v>12530</v>
      </c>
      <c r="N124" s="10">
        <v>5.4</v>
      </c>
    </row>
    <row r="125" spans="1:14" x14ac:dyDescent="0.25">
      <c r="A125" s="5" t="s">
        <v>478</v>
      </c>
      <c r="B125" s="10">
        <v>2000</v>
      </c>
      <c r="C125" s="10">
        <v>166</v>
      </c>
      <c r="D125" s="10">
        <v>87</v>
      </c>
      <c r="E125" s="10">
        <v>14088</v>
      </c>
      <c r="F125" s="10">
        <v>56</v>
      </c>
      <c r="G125" s="10" t="s">
        <v>551</v>
      </c>
      <c r="H125" s="10">
        <v>3</v>
      </c>
      <c r="I125" s="10">
        <v>2894</v>
      </c>
      <c r="J125" s="10">
        <v>3.4</v>
      </c>
      <c r="K125" s="10">
        <v>3385</v>
      </c>
      <c r="L125" s="10">
        <v>4.3</v>
      </c>
      <c r="M125" s="10">
        <v>7484</v>
      </c>
      <c r="N125" s="10">
        <v>5.2</v>
      </c>
    </row>
    <row r="126" spans="1:14" x14ac:dyDescent="0.25">
      <c r="A126" s="5" t="s">
        <v>478</v>
      </c>
      <c r="B126" s="10">
        <v>2001</v>
      </c>
      <c r="C126" s="10">
        <v>165</v>
      </c>
      <c r="D126" s="10">
        <v>48</v>
      </c>
      <c r="E126" s="10">
        <v>32574</v>
      </c>
      <c r="F126" s="10">
        <v>153</v>
      </c>
      <c r="G126" s="10" t="s">
        <v>360</v>
      </c>
      <c r="H126" s="10"/>
      <c r="I126" s="10">
        <v>9113</v>
      </c>
      <c r="J126" s="10">
        <v>4.2</v>
      </c>
      <c r="K126" s="10">
        <v>13166</v>
      </c>
      <c r="L126" s="10">
        <v>5.4</v>
      </c>
      <c r="M126" s="10">
        <v>10295</v>
      </c>
      <c r="N126" s="10">
        <v>4.8</v>
      </c>
    </row>
    <row r="127" spans="1:14" x14ac:dyDescent="0.25">
      <c r="A127" s="5" t="s">
        <v>478</v>
      </c>
      <c r="B127" s="10">
        <v>2002</v>
      </c>
      <c r="C127" s="10">
        <v>196</v>
      </c>
      <c r="D127" s="10">
        <v>54</v>
      </c>
      <c r="E127" s="10">
        <v>26351</v>
      </c>
      <c r="F127" s="10">
        <v>105</v>
      </c>
      <c r="G127" s="10" t="s">
        <v>360</v>
      </c>
      <c r="H127" s="10"/>
      <c r="I127" s="10">
        <v>2992</v>
      </c>
      <c r="J127" s="10">
        <v>3.5</v>
      </c>
      <c r="K127" s="10">
        <v>9112</v>
      </c>
      <c r="L127" s="10">
        <v>4.2</v>
      </c>
      <c r="M127" s="10">
        <v>14247</v>
      </c>
      <c r="N127" s="10">
        <v>4.9000000000000004</v>
      </c>
    </row>
    <row r="128" spans="1:14" x14ac:dyDescent="0.25">
      <c r="A128" s="5" t="s">
        <v>478</v>
      </c>
      <c r="B128" s="10">
        <v>2003</v>
      </c>
      <c r="C128" s="10">
        <v>218</v>
      </c>
      <c r="D128" s="10">
        <v>35</v>
      </c>
      <c r="E128" s="10">
        <v>33583</v>
      </c>
      <c r="F128" s="10">
        <v>133</v>
      </c>
      <c r="G128" s="10" t="s">
        <v>360</v>
      </c>
      <c r="H128" s="10"/>
      <c r="I128" s="10">
        <v>4329</v>
      </c>
      <c r="J128" s="10">
        <v>4.0999999999999996</v>
      </c>
      <c r="K128" s="10">
        <v>13407</v>
      </c>
      <c r="L128" s="10">
        <v>4.9000000000000004</v>
      </c>
      <c r="M128" s="10">
        <v>15847</v>
      </c>
      <c r="N128" s="10">
        <v>5.2</v>
      </c>
    </row>
    <row r="129" spans="1:14" x14ac:dyDescent="0.25">
      <c r="A129" s="5" t="s">
        <v>478</v>
      </c>
      <c r="B129" s="10">
        <v>2004</v>
      </c>
      <c r="C129" s="10">
        <v>219</v>
      </c>
      <c r="D129" s="10">
        <v>34</v>
      </c>
      <c r="E129" s="10">
        <v>23911</v>
      </c>
      <c r="F129" s="10">
        <v>95</v>
      </c>
      <c r="G129" s="10" t="s">
        <v>360</v>
      </c>
      <c r="H129" s="10"/>
      <c r="I129" s="10">
        <v>2733</v>
      </c>
      <c r="J129" s="10">
        <v>4.0999999999999996</v>
      </c>
      <c r="K129" s="10">
        <v>6832</v>
      </c>
      <c r="L129" s="10">
        <v>4.7</v>
      </c>
      <c r="M129" s="10">
        <v>14346</v>
      </c>
      <c r="N129" s="10">
        <v>5.0999999999999996</v>
      </c>
    </row>
    <row r="130" spans="1:14" x14ac:dyDescent="0.25">
      <c r="A130" s="5" t="s">
        <v>478</v>
      </c>
      <c r="B130" s="10">
        <v>2005</v>
      </c>
      <c r="C130" s="10">
        <v>188</v>
      </c>
      <c r="D130" s="10">
        <v>36</v>
      </c>
      <c r="E130" s="10">
        <v>33056</v>
      </c>
      <c r="F130" s="10">
        <v>148</v>
      </c>
      <c r="G130" s="10" t="s">
        <v>360</v>
      </c>
      <c r="H130" s="10"/>
      <c r="I130" s="10">
        <v>4675</v>
      </c>
      <c r="J130" s="10">
        <v>4.7</v>
      </c>
      <c r="K130" s="10">
        <v>11430</v>
      </c>
      <c r="L130" s="10">
        <v>5</v>
      </c>
      <c r="M130" s="10">
        <v>16951</v>
      </c>
      <c r="N130" s="10">
        <v>4.5999999999999996</v>
      </c>
    </row>
    <row r="131" spans="1:14" x14ac:dyDescent="0.25">
      <c r="A131" s="5" t="s">
        <v>478</v>
      </c>
      <c r="B131" s="10">
        <v>2006</v>
      </c>
      <c r="C131" s="10">
        <v>181</v>
      </c>
      <c r="D131" s="10">
        <v>22</v>
      </c>
      <c r="E131" s="10">
        <v>25460</v>
      </c>
      <c r="F131" s="10">
        <v>125</v>
      </c>
      <c r="G131" s="10" t="s">
        <v>360</v>
      </c>
      <c r="H131" s="10"/>
      <c r="I131" s="10">
        <v>2467</v>
      </c>
      <c r="J131" s="10">
        <v>4.4000000000000004</v>
      </c>
      <c r="K131" s="10">
        <v>7920</v>
      </c>
      <c r="L131" s="10">
        <v>5.3</v>
      </c>
      <c r="M131" s="10">
        <v>15073</v>
      </c>
      <c r="N131" s="10">
        <v>5.5</v>
      </c>
    </row>
    <row r="132" spans="1:14" x14ac:dyDescent="0.25">
      <c r="A132" s="5" t="s">
        <v>478</v>
      </c>
      <c r="B132" s="10">
        <v>2007</v>
      </c>
      <c r="C132" s="10">
        <v>162</v>
      </c>
      <c r="D132" s="10">
        <v>36</v>
      </c>
      <c r="E132" s="10">
        <v>31353</v>
      </c>
      <c r="F132" s="10">
        <v>158</v>
      </c>
      <c r="G132" s="10" t="s">
        <v>360</v>
      </c>
      <c r="H132" s="10"/>
      <c r="I132" s="10">
        <v>4309</v>
      </c>
      <c r="J132" s="10">
        <v>4.0999999999999996</v>
      </c>
      <c r="K132" s="10">
        <v>7069</v>
      </c>
      <c r="L132" s="10">
        <v>4.3</v>
      </c>
      <c r="M132" s="10">
        <v>19975</v>
      </c>
      <c r="N132" s="10">
        <v>4.8</v>
      </c>
    </row>
    <row r="133" spans="1:14" x14ac:dyDescent="0.25">
      <c r="A133" s="5" t="s">
        <v>478</v>
      </c>
      <c r="B133" s="10">
        <v>2008</v>
      </c>
      <c r="C133" s="10">
        <v>173</v>
      </c>
      <c r="D133" s="10">
        <v>21</v>
      </c>
      <c r="E133" s="10">
        <v>19229</v>
      </c>
      <c r="F133" s="10">
        <v>99</v>
      </c>
      <c r="G133" s="10" t="s">
        <v>360</v>
      </c>
      <c r="H133" s="10"/>
      <c r="I133" s="10">
        <v>1212</v>
      </c>
      <c r="J133" s="10">
        <v>4</v>
      </c>
      <c r="K133" s="10">
        <v>3108</v>
      </c>
      <c r="L133" s="10">
        <v>4.5999999999999996</v>
      </c>
      <c r="M133" s="10">
        <v>14909</v>
      </c>
      <c r="N133" s="10">
        <v>4.9000000000000004</v>
      </c>
    </row>
    <row r="134" spans="1:14" x14ac:dyDescent="0.25">
      <c r="A134" s="5" t="s">
        <v>478</v>
      </c>
      <c r="B134" s="10">
        <v>2009</v>
      </c>
      <c r="C134" s="10">
        <v>199</v>
      </c>
      <c r="D134" s="10">
        <v>23</v>
      </c>
      <c r="E134" s="10">
        <v>35726</v>
      </c>
      <c r="F134" s="10">
        <v>161</v>
      </c>
      <c r="G134" s="10" t="s">
        <v>387</v>
      </c>
      <c r="H134" s="10">
        <v>3.5</v>
      </c>
      <c r="I134" s="10">
        <v>4615</v>
      </c>
      <c r="J134" s="10">
        <v>4.5999999999999996</v>
      </c>
      <c r="K134" s="10">
        <v>15988</v>
      </c>
      <c r="L134" s="10">
        <v>5.0999999999999996</v>
      </c>
      <c r="M134" s="10">
        <v>15085</v>
      </c>
      <c r="N134" s="10">
        <v>4.5999999999999996</v>
      </c>
    </row>
    <row r="135" spans="1:14" x14ac:dyDescent="0.25">
      <c r="A135" s="5" t="s">
        <v>478</v>
      </c>
      <c r="B135" s="10">
        <v>2010</v>
      </c>
      <c r="C135" s="10">
        <v>231</v>
      </c>
      <c r="D135" s="10">
        <v>39</v>
      </c>
      <c r="E135" s="10">
        <v>27751</v>
      </c>
      <c r="F135" s="10">
        <v>103</v>
      </c>
      <c r="G135" s="10" t="s">
        <v>377</v>
      </c>
      <c r="H135" s="10">
        <v>2.5</v>
      </c>
      <c r="I135" s="10">
        <v>6032</v>
      </c>
      <c r="J135" s="10">
        <v>4.2</v>
      </c>
      <c r="K135" s="10">
        <v>7118</v>
      </c>
      <c r="L135" s="10">
        <v>5.7</v>
      </c>
      <c r="M135" s="10">
        <v>14572</v>
      </c>
      <c r="N135" s="10">
        <v>4.9000000000000004</v>
      </c>
    </row>
    <row r="136" spans="1:14" x14ac:dyDescent="0.25">
      <c r="A136" s="5" t="s">
        <v>478</v>
      </c>
      <c r="B136" s="10">
        <v>2011</v>
      </c>
      <c r="C136" s="10">
        <v>212</v>
      </c>
      <c r="D136" s="10">
        <v>17</v>
      </c>
      <c r="E136" s="10">
        <v>37157</v>
      </c>
      <c r="F136" s="10">
        <v>162</v>
      </c>
      <c r="G136" s="10" t="s">
        <v>360</v>
      </c>
      <c r="H136" s="10"/>
      <c r="I136" s="10">
        <v>3618</v>
      </c>
      <c r="J136" s="10">
        <v>4.8</v>
      </c>
      <c r="K136" s="10">
        <v>10899</v>
      </c>
      <c r="L136" s="10">
        <v>4.8</v>
      </c>
      <c r="M136" s="10">
        <v>22640</v>
      </c>
      <c r="N136" s="10">
        <v>4.8</v>
      </c>
    </row>
    <row r="137" spans="1:14" x14ac:dyDescent="0.25">
      <c r="A137" s="5" t="s">
        <v>478</v>
      </c>
      <c r="B137" s="10">
        <v>2012</v>
      </c>
      <c r="C137" s="10">
        <v>221</v>
      </c>
      <c r="D137" s="10">
        <v>24</v>
      </c>
      <c r="E137" s="10">
        <v>26850</v>
      </c>
      <c r="F137" s="10">
        <v>110</v>
      </c>
      <c r="G137" s="10" t="s">
        <v>360</v>
      </c>
      <c r="H137" s="10"/>
      <c r="I137" s="10">
        <v>9315</v>
      </c>
      <c r="J137" s="10">
        <v>5.4</v>
      </c>
      <c r="K137" s="10">
        <v>4508</v>
      </c>
      <c r="L137" s="10">
        <v>4.8</v>
      </c>
      <c r="M137" s="10">
        <v>13027</v>
      </c>
      <c r="N137" s="10">
        <v>4.9000000000000004</v>
      </c>
    </row>
    <row r="138" spans="1:14" x14ac:dyDescent="0.25">
      <c r="A138" s="5" t="s">
        <v>478</v>
      </c>
      <c r="B138" s="10">
        <v>2013</v>
      </c>
      <c r="C138" s="10">
        <v>251</v>
      </c>
      <c r="D138" s="10">
        <v>19</v>
      </c>
      <c r="E138" s="10">
        <v>34924</v>
      </c>
      <c r="F138" s="10">
        <v>129</v>
      </c>
      <c r="G138" s="10" t="s">
        <v>360</v>
      </c>
      <c r="H138" s="10"/>
      <c r="I138" s="10">
        <v>5847</v>
      </c>
      <c r="J138" s="10">
        <v>4.8</v>
      </c>
      <c r="K138" s="10">
        <v>9111</v>
      </c>
      <c r="L138" s="10">
        <v>5.6</v>
      </c>
      <c r="M138" s="10">
        <v>19966</v>
      </c>
      <c r="N138" s="10">
        <v>5.4</v>
      </c>
    </row>
    <row r="139" spans="1:14" x14ac:dyDescent="0.25">
      <c r="A139" s="5" t="s">
        <v>478</v>
      </c>
      <c r="B139" s="10">
        <v>2014</v>
      </c>
      <c r="C139" s="10">
        <v>279</v>
      </c>
      <c r="D139" s="10">
        <v>29</v>
      </c>
      <c r="E139" s="10">
        <v>34976</v>
      </c>
      <c r="F139" s="10">
        <v>114</v>
      </c>
      <c r="G139" s="10" t="s">
        <v>552</v>
      </c>
      <c r="H139" s="10">
        <v>2.2000000000000002</v>
      </c>
      <c r="I139" s="10">
        <v>4278</v>
      </c>
      <c r="J139" s="10">
        <v>5.0999999999999996</v>
      </c>
      <c r="K139" s="10">
        <v>10476</v>
      </c>
      <c r="L139" s="10">
        <v>4.4000000000000004</v>
      </c>
      <c r="M139" s="10">
        <v>20013</v>
      </c>
      <c r="N139" s="10">
        <v>5.2</v>
      </c>
    </row>
    <row r="140" spans="1:14" x14ac:dyDescent="0.25">
      <c r="A140" s="5" t="s">
        <v>478</v>
      </c>
      <c r="B140" s="10">
        <v>2015</v>
      </c>
      <c r="C140" s="10">
        <v>302</v>
      </c>
      <c r="D140" s="10">
        <v>12</v>
      </c>
      <c r="E140" s="10">
        <v>35911</v>
      </c>
      <c r="F140" s="10">
        <v>114</v>
      </c>
      <c r="G140" s="10" t="s">
        <v>360</v>
      </c>
      <c r="H140" s="10"/>
      <c r="I140" s="10">
        <v>10356</v>
      </c>
      <c r="J140" s="10">
        <v>4.7</v>
      </c>
      <c r="K140" s="10">
        <v>6686</v>
      </c>
      <c r="L140" s="10">
        <v>4.3</v>
      </c>
      <c r="M140" s="10">
        <v>18869</v>
      </c>
      <c r="N140" s="10">
        <v>5.3</v>
      </c>
    </row>
    <row r="141" spans="1:14" x14ac:dyDescent="0.25">
      <c r="A141" s="5" t="s">
        <v>478</v>
      </c>
      <c r="B141" s="10">
        <v>2016</v>
      </c>
      <c r="C141" s="10">
        <v>305</v>
      </c>
      <c r="D141" s="10">
        <v>26</v>
      </c>
      <c r="E141" s="10">
        <v>31022</v>
      </c>
      <c r="F141" s="10">
        <v>94</v>
      </c>
      <c r="G141" s="10" t="s">
        <v>360</v>
      </c>
      <c r="H141" s="10"/>
      <c r="I141" s="10">
        <v>12349</v>
      </c>
      <c r="J141" s="10">
        <v>4.3</v>
      </c>
      <c r="K141" s="10">
        <v>9246</v>
      </c>
      <c r="L141" s="10">
        <v>4.4000000000000004</v>
      </c>
      <c r="M141" s="10">
        <v>9427</v>
      </c>
      <c r="N141" s="10">
        <v>4.7</v>
      </c>
    </row>
    <row r="142" spans="1:14" x14ac:dyDescent="0.25">
      <c r="A142" s="5" t="s">
        <v>478</v>
      </c>
      <c r="B142" s="10">
        <v>2017</v>
      </c>
      <c r="C142" s="10">
        <v>316</v>
      </c>
      <c r="D142" s="10">
        <v>18</v>
      </c>
      <c r="E142" s="10">
        <v>44575</v>
      </c>
      <c r="F142" s="10">
        <v>133</v>
      </c>
      <c r="G142" s="10" t="s">
        <v>360</v>
      </c>
      <c r="H142" s="10"/>
      <c r="I142" s="10">
        <v>11206</v>
      </c>
      <c r="J142" s="10">
        <v>5.7</v>
      </c>
      <c r="K142" s="10">
        <v>12903</v>
      </c>
      <c r="L142" s="10">
        <v>4.8</v>
      </c>
      <c r="M142" s="10">
        <v>20466</v>
      </c>
      <c r="N142" s="10">
        <v>5.6</v>
      </c>
    </row>
    <row r="143" spans="1:14" x14ac:dyDescent="0.25">
      <c r="A143" s="5" t="s">
        <v>478</v>
      </c>
      <c r="B143" s="10">
        <v>2018</v>
      </c>
      <c r="C143" s="10">
        <v>375</v>
      </c>
      <c r="D143" s="10">
        <v>14</v>
      </c>
      <c r="E143" s="10">
        <v>37506</v>
      </c>
      <c r="F143" s="10">
        <v>96</v>
      </c>
      <c r="G143" s="10" t="s">
        <v>360</v>
      </c>
      <c r="H143" s="10"/>
      <c r="I143" s="10">
        <v>9690</v>
      </c>
      <c r="J143" s="10">
        <v>5.0999999999999996</v>
      </c>
      <c r="K143" s="10">
        <v>17246</v>
      </c>
      <c r="L143" s="10">
        <v>5</v>
      </c>
      <c r="M143" s="10">
        <v>10570</v>
      </c>
      <c r="N143" s="10">
        <v>6.5</v>
      </c>
    </row>
    <row r="144" spans="1:14" x14ac:dyDescent="0.25">
      <c r="A144" s="5" t="s">
        <v>478</v>
      </c>
      <c r="B144" s="10">
        <v>2019</v>
      </c>
      <c r="C144" s="10">
        <v>338</v>
      </c>
      <c r="D144" s="10">
        <v>7</v>
      </c>
      <c r="E144" s="10">
        <v>44881</v>
      </c>
      <c r="F144" s="10">
        <v>130</v>
      </c>
      <c r="G144" s="10" t="s">
        <v>360</v>
      </c>
      <c r="H144" s="10"/>
      <c r="I144" s="10">
        <v>8071</v>
      </c>
      <c r="J144" s="10">
        <v>5.4</v>
      </c>
      <c r="K144" s="10">
        <v>13846</v>
      </c>
      <c r="L144" s="10">
        <v>4.2</v>
      </c>
      <c r="M144" s="10">
        <v>22964</v>
      </c>
      <c r="N144" s="10">
        <v>6.3</v>
      </c>
    </row>
    <row r="145" spans="1:14" x14ac:dyDescent="0.25">
      <c r="A145" s="5" t="s">
        <v>478</v>
      </c>
      <c r="B145" s="10">
        <v>2020</v>
      </c>
      <c r="C145" s="10">
        <v>331</v>
      </c>
      <c r="D145" s="10">
        <v>17</v>
      </c>
      <c r="E145" s="10">
        <v>36367</v>
      </c>
      <c r="F145" s="10">
        <v>105</v>
      </c>
      <c r="G145" s="10" t="s">
        <v>553</v>
      </c>
      <c r="H145" s="10">
        <v>2.8</v>
      </c>
      <c r="I145" s="10">
        <v>16394</v>
      </c>
      <c r="J145" s="10">
        <v>4.9000000000000004</v>
      </c>
      <c r="K145" s="10">
        <v>13519</v>
      </c>
      <c r="L145" s="10">
        <v>4.8</v>
      </c>
      <c r="M145" s="10">
        <v>6141</v>
      </c>
      <c r="N145" s="10">
        <v>5.3</v>
      </c>
    </row>
    <row r="146" spans="1:14" x14ac:dyDescent="0.25">
      <c r="A146" s="5" t="s">
        <v>478</v>
      </c>
      <c r="B146" s="10">
        <v>2021</v>
      </c>
      <c r="C146" s="10">
        <v>340</v>
      </c>
      <c r="D146" s="10">
        <v>7</v>
      </c>
      <c r="E146" s="10">
        <v>36085</v>
      </c>
      <c r="F146" s="10">
        <v>104</v>
      </c>
      <c r="G146" s="10" t="s">
        <v>360</v>
      </c>
      <c r="H146" s="10"/>
      <c r="I146" s="10">
        <v>18830</v>
      </c>
      <c r="J146" s="10">
        <v>5.3</v>
      </c>
      <c r="K146" s="10">
        <v>5965</v>
      </c>
      <c r="L146" s="10">
        <v>3.5</v>
      </c>
      <c r="M146" s="10">
        <v>11290</v>
      </c>
      <c r="N146" s="10">
        <v>5.0999999999999996</v>
      </c>
    </row>
    <row r="147" spans="1:14" x14ac:dyDescent="0.25">
      <c r="A147" s="5" t="s">
        <v>478</v>
      </c>
      <c r="B147" s="10">
        <v>2022</v>
      </c>
      <c r="C147" s="10">
        <v>330</v>
      </c>
      <c r="D147" s="10">
        <v>14</v>
      </c>
      <c r="E147" s="10">
        <v>31236</v>
      </c>
      <c r="F147" s="10">
        <v>91</v>
      </c>
      <c r="G147" s="10" t="s">
        <v>554</v>
      </c>
      <c r="H147" s="10">
        <v>1.7</v>
      </c>
      <c r="I147" s="10">
        <v>16337</v>
      </c>
      <c r="J147" s="10">
        <v>4.3</v>
      </c>
      <c r="K147" s="10">
        <v>8906</v>
      </c>
      <c r="L147" s="10">
        <v>4.5999999999999996</v>
      </c>
      <c r="M147" s="10">
        <v>5858</v>
      </c>
      <c r="N147" s="10">
        <v>5.0999999999999996</v>
      </c>
    </row>
    <row r="148" spans="1:14" x14ac:dyDescent="0.25">
      <c r="A148" s="5" t="s">
        <v>478</v>
      </c>
      <c r="B148" s="10">
        <v>2023</v>
      </c>
      <c r="C148" s="10">
        <v>365</v>
      </c>
      <c r="D148" s="10">
        <v>13</v>
      </c>
      <c r="E148" s="10">
        <v>28997</v>
      </c>
      <c r="F148" s="10">
        <v>77</v>
      </c>
      <c r="G148" s="10" t="s">
        <v>360</v>
      </c>
      <c r="H148" s="10"/>
      <c r="I148" s="10">
        <v>13786</v>
      </c>
      <c r="J148" s="10">
        <v>4.5</v>
      </c>
      <c r="K148" s="10">
        <v>3196</v>
      </c>
      <c r="L148" s="10">
        <v>3.7</v>
      </c>
      <c r="M148" s="10">
        <v>6893</v>
      </c>
      <c r="N148" s="10">
        <v>6.5</v>
      </c>
    </row>
    <row r="149" spans="1:14" x14ac:dyDescent="0.25">
      <c r="A149" s="5" t="s">
        <v>478</v>
      </c>
      <c r="B149" s="10">
        <v>2024</v>
      </c>
      <c r="C149" s="10">
        <v>361</v>
      </c>
      <c r="D149" s="10">
        <v>12</v>
      </c>
      <c r="E149" s="10">
        <v>35151</v>
      </c>
      <c r="F149" s="10">
        <v>94</v>
      </c>
      <c r="G149" s="10" t="s">
        <v>555</v>
      </c>
      <c r="H149" s="10">
        <v>2.4</v>
      </c>
      <c r="I149" s="10">
        <v>15843</v>
      </c>
      <c r="J149" s="10">
        <v>5.7</v>
      </c>
      <c r="K149" s="10">
        <v>11331</v>
      </c>
      <c r="L149" s="10">
        <v>5.4</v>
      </c>
      <c r="M149" s="10">
        <v>7881</v>
      </c>
      <c r="N149" s="10">
        <v>6.8</v>
      </c>
    </row>
    <row r="150" spans="1:14" x14ac:dyDescent="0.25">
      <c r="A150" s="5" t="s">
        <v>478</v>
      </c>
      <c r="B150" s="10">
        <v>2025</v>
      </c>
      <c r="C150" s="10">
        <v>354</v>
      </c>
      <c r="D150" s="10">
        <v>7</v>
      </c>
      <c r="E150" s="10">
        <v>47629</v>
      </c>
      <c r="F150" s="10">
        <v>132</v>
      </c>
      <c r="G150" s="10" t="s">
        <v>360</v>
      </c>
      <c r="H150" s="10"/>
      <c r="I150" s="10">
        <v>24572</v>
      </c>
      <c r="J150" s="10">
        <v>5.6</v>
      </c>
      <c r="K150" s="10">
        <v>6444</v>
      </c>
      <c r="L150" s="10">
        <v>5</v>
      </c>
      <c r="M150" s="10">
        <v>9043</v>
      </c>
      <c r="N150" s="10">
        <v>6.7</v>
      </c>
    </row>
    <row r="151" spans="1:14" x14ac:dyDescent="0.25">
      <c r="A151" s="5" t="s">
        <v>478</v>
      </c>
      <c r="B151" s="10">
        <v>2026</v>
      </c>
      <c r="C151" s="10"/>
      <c r="D151" s="10"/>
      <c r="E151" s="10">
        <v>39047</v>
      </c>
      <c r="F151" s="10"/>
      <c r="G151" s="10" t="s">
        <v>167</v>
      </c>
      <c r="H151" s="10"/>
      <c r="I151" s="10"/>
      <c r="J151" s="10"/>
      <c r="K151" s="10"/>
      <c r="L151" s="10"/>
      <c r="M151" s="10"/>
      <c r="N151" s="10"/>
    </row>
    <row r="152" spans="1:14" x14ac:dyDescent="0.25">
      <c r="A152" s="5" t="s">
        <v>319</v>
      </c>
      <c r="B152" s="10">
        <v>1990</v>
      </c>
      <c r="C152" s="10">
        <v>194</v>
      </c>
      <c r="D152" s="10">
        <v>51</v>
      </c>
      <c r="E152" s="10">
        <v>4133</v>
      </c>
      <c r="F152" s="10">
        <v>17</v>
      </c>
      <c r="G152" s="10" t="s">
        <v>360</v>
      </c>
      <c r="H152" s="10"/>
      <c r="I152" s="10">
        <v>753</v>
      </c>
      <c r="J152" s="10">
        <v>1.9</v>
      </c>
      <c r="K152" s="10">
        <v>1812</v>
      </c>
      <c r="L152" s="10">
        <v>2.5</v>
      </c>
      <c r="M152" s="10">
        <v>1568</v>
      </c>
      <c r="N152" s="10">
        <v>2.6</v>
      </c>
    </row>
    <row r="153" spans="1:14" x14ac:dyDescent="0.25">
      <c r="A153" s="5" t="s">
        <v>319</v>
      </c>
      <c r="B153" s="10">
        <v>1991</v>
      </c>
      <c r="C153" s="10">
        <v>187</v>
      </c>
      <c r="D153" s="10">
        <v>43</v>
      </c>
      <c r="E153" s="10">
        <v>5622</v>
      </c>
      <c r="F153" s="10">
        <v>24</v>
      </c>
      <c r="G153" s="10" t="s">
        <v>360</v>
      </c>
      <c r="H153" s="10"/>
      <c r="I153" s="10">
        <v>948</v>
      </c>
      <c r="J153" s="10">
        <v>1.8</v>
      </c>
      <c r="K153" s="10">
        <v>2401</v>
      </c>
      <c r="L153" s="10">
        <v>2.1</v>
      </c>
      <c r="M153" s="10">
        <v>2274</v>
      </c>
      <c r="N153" s="10">
        <v>2.7</v>
      </c>
    </row>
    <row r="154" spans="1:14" x14ac:dyDescent="0.25">
      <c r="A154" s="5" t="s">
        <v>319</v>
      </c>
      <c r="B154" s="10">
        <v>1992</v>
      </c>
      <c r="C154" s="10">
        <v>159</v>
      </c>
      <c r="D154" s="10">
        <v>49</v>
      </c>
      <c r="E154" s="10">
        <v>3938</v>
      </c>
      <c r="F154" s="10">
        <v>19</v>
      </c>
      <c r="G154" s="10" t="s">
        <v>360</v>
      </c>
      <c r="H154" s="10"/>
      <c r="I154" s="10">
        <v>1203</v>
      </c>
      <c r="J154" s="10">
        <v>1.8</v>
      </c>
      <c r="K154" s="10">
        <v>1703</v>
      </c>
      <c r="L154" s="10">
        <v>2.1</v>
      </c>
      <c r="M154" s="10">
        <v>1032</v>
      </c>
      <c r="N154" s="10">
        <v>2.7</v>
      </c>
    </row>
    <row r="155" spans="1:14" x14ac:dyDescent="0.25">
      <c r="A155" s="5" t="s">
        <v>319</v>
      </c>
      <c r="B155" s="10">
        <v>1993</v>
      </c>
      <c r="C155" s="10">
        <v>176</v>
      </c>
      <c r="D155" s="10">
        <v>32</v>
      </c>
      <c r="E155" s="10">
        <v>6834</v>
      </c>
      <c r="F155" s="10">
        <v>33</v>
      </c>
      <c r="G155" s="10" t="s">
        <v>360</v>
      </c>
      <c r="H155" s="10"/>
      <c r="I155" s="10">
        <v>1998</v>
      </c>
      <c r="J155" s="10">
        <v>2.5</v>
      </c>
      <c r="K155" s="10">
        <v>2968</v>
      </c>
      <c r="L155" s="10">
        <v>3.1</v>
      </c>
      <c r="M155" s="10">
        <v>1868</v>
      </c>
      <c r="N155" s="10">
        <v>3</v>
      </c>
    </row>
    <row r="156" spans="1:14" x14ac:dyDescent="0.25">
      <c r="A156" s="5" t="s">
        <v>319</v>
      </c>
      <c r="B156" s="10">
        <v>1994</v>
      </c>
      <c r="C156" s="10">
        <v>182</v>
      </c>
      <c r="D156" s="10">
        <v>23</v>
      </c>
      <c r="E156" s="10">
        <v>9494</v>
      </c>
      <c r="F156" s="10">
        <v>46</v>
      </c>
      <c r="G156" s="10" t="s">
        <v>556</v>
      </c>
      <c r="H156" s="10">
        <v>1.5</v>
      </c>
      <c r="I156" s="10">
        <v>2976</v>
      </c>
      <c r="J156" s="10">
        <v>2.7</v>
      </c>
      <c r="K156" s="10">
        <v>3316</v>
      </c>
      <c r="L156" s="10">
        <v>4.2</v>
      </c>
      <c r="M156" s="10">
        <v>3011</v>
      </c>
      <c r="N156" s="10">
        <v>3.8</v>
      </c>
    </row>
    <row r="157" spans="1:14" x14ac:dyDescent="0.25">
      <c r="A157" s="5" t="s">
        <v>319</v>
      </c>
      <c r="B157" s="10">
        <v>1995</v>
      </c>
      <c r="C157" s="10">
        <v>197</v>
      </c>
      <c r="D157" s="10">
        <v>26</v>
      </c>
      <c r="E157" s="10">
        <v>14348</v>
      </c>
      <c r="F157" s="10">
        <v>64</v>
      </c>
      <c r="G157" s="10" t="s">
        <v>557</v>
      </c>
      <c r="H157" s="10">
        <v>2</v>
      </c>
      <c r="I157" s="10">
        <v>5707</v>
      </c>
      <c r="J157" s="10">
        <v>2.9</v>
      </c>
      <c r="K157" s="10">
        <v>4845</v>
      </c>
      <c r="L157" s="10">
        <v>3.8</v>
      </c>
      <c r="M157" s="10">
        <v>3632</v>
      </c>
      <c r="N157" s="10">
        <v>4.4000000000000004</v>
      </c>
    </row>
    <row r="158" spans="1:14" x14ac:dyDescent="0.25">
      <c r="A158" s="5" t="s">
        <v>319</v>
      </c>
      <c r="B158" s="10">
        <v>1996</v>
      </c>
      <c r="C158" s="10">
        <v>208</v>
      </c>
      <c r="D158" s="10">
        <v>25</v>
      </c>
      <c r="E158" s="10">
        <v>11462</v>
      </c>
      <c r="F158" s="10">
        <v>49</v>
      </c>
      <c r="G158" s="10" t="s">
        <v>558</v>
      </c>
      <c r="H158" s="10">
        <v>2.4</v>
      </c>
      <c r="I158" s="10">
        <v>4510</v>
      </c>
      <c r="J158" s="10">
        <v>2.8</v>
      </c>
      <c r="K158" s="10">
        <v>4701</v>
      </c>
      <c r="L158" s="10">
        <v>3.8</v>
      </c>
      <c r="M158" s="10">
        <v>1881</v>
      </c>
      <c r="N158" s="10">
        <v>4.3</v>
      </c>
    </row>
    <row r="159" spans="1:14" x14ac:dyDescent="0.25">
      <c r="A159" s="5" t="s">
        <v>319</v>
      </c>
      <c r="B159" s="10">
        <v>1997</v>
      </c>
      <c r="C159" s="10">
        <v>239</v>
      </c>
      <c r="D159" s="10">
        <v>45</v>
      </c>
      <c r="E159" s="10">
        <v>19082</v>
      </c>
      <c r="F159" s="10">
        <v>67</v>
      </c>
      <c r="G159" s="10" t="s">
        <v>559</v>
      </c>
      <c r="H159" s="10">
        <v>2.1</v>
      </c>
      <c r="I159" s="10">
        <v>9678</v>
      </c>
      <c r="J159" s="10">
        <v>3.5</v>
      </c>
      <c r="K159" s="10">
        <v>6627</v>
      </c>
      <c r="L159" s="10">
        <v>4.2</v>
      </c>
      <c r="M159" s="10">
        <v>2413</v>
      </c>
      <c r="N159" s="10">
        <v>3.8</v>
      </c>
    </row>
    <row r="160" spans="1:14" x14ac:dyDescent="0.25">
      <c r="A160" s="5" t="s">
        <v>319</v>
      </c>
      <c r="B160" s="10">
        <v>1998</v>
      </c>
      <c r="C160" s="10">
        <v>214</v>
      </c>
      <c r="D160" s="10">
        <v>27</v>
      </c>
      <c r="E160" s="10">
        <v>17073</v>
      </c>
      <c r="F160" s="10">
        <v>71</v>
      </c>
      <c r="G160" s="10" t="s">
        <v>560</v>
      </c>
      <c r="H160" s="10">
        <v>2.4</v>
      </c>
      <c r="I160" s="10">
        <v>4287</v>
      </c>
      <c r="J160" s="10">
        <v>3.2</v>
      </c>
      <c r="K160" s="10">
        <v>9843</v>
      </c>
      <c r="L160" s="10">
        <v>3.8</v>
      </c>
      <c r="M160" s="10">
        <v>2494</v>
      </c>
      <c r="N160" s="10">
        <v>5.0999999999999996</v>
      </c>
    </row>
    <row r="161" spans="1:14" x14ac:dyDescent="0.25">
      <c r="A161" s="5" t="s">
        <v>319</v>
      </c>
      <c r="B161" s="10">
        <v>1999</v>
      </c>
      <c r="C161" s="10">
        <v>220</v>
      </c>
      <c r="D161" s="10">
        <v>50</v>
      </c>
      <c r="E161" s="10">
        <v>21992</v>
      </c>
      <c r="F161" s="10">
        <v>81</v>
      </c>
      <c r="G161" s="10" t="s">
        <v>561</v>
      </c>
      <c r="H161" s="10">
        <v>2.7</v>
      </c>
      <c r="I161" s="10">
        <v>11966</v>
      </c>
      <c r="J161" s="10">
        <v>4.0999999999999996</v>
      </c>
      <c r="K161" s="10">
        <v>6835</v>
      </c>
      <c r="L161" s="10">
        <v>4.5</v>
      </c>
      <c r="M161" s="10">
        <v>2082</v>
      </c>
      <c r="N161" s="10">
        <v>4.7</v>
      </c>
    </row>
    <row r="162" spans="1:14" x14ac:dyDescent="0.25">
      <c r="A162" s="5" t="s">
        <v>319</v>
      </c>
      <c r="B162" s="10">
        <v>2000</v>
      </c>
      <c r="C162" s="10">
        <v>261</v>
      </c>
      <c r="D162" s="10">
        <v>15</v>
      </c>
      <c r="E162" s="10">
        <v>19882</v>
      </c>
      <c r="F162" s="10">
        <v>72</v>
      </c>
      <c r="G162" s="10" t="s">
        <v>562</v>
      </c>
      <c r="H162" s="10">
        <v>2.8</v>
      </c>
      <c r="I162" s="10">
        <v>11448</v>
      </c>
      <c r="J162" s="10">
        <v>3.7</v>
      </c>
      <c r="K162" s="10">
        <v>6526</v>
      </c>
      <c r="L162" s="10">
        <v>3.8</v>
      </c>
      <c r="M162" s="10">
        <v>1355</v>
      </c>
      <c r="N162" s="10">
        <v>4.5999999999999996</v>
      </c>
    </row>
    <row r="163" spans="1:14" x14ac:dyDescent="0.25">
      <c r="A163" s="5" t="s">
        <v>319</v>
      </c>
      <c r="B163" s="10">
        <v>2001</v>
      </c>
      <c r="C163" s="10">
        <v>226</v>
      </c>
      <c r="D163" s="10">
        <v>38</v>
      </c>
      <c r="E163" s="10">
        <v>26493</v>
      </c>
      <c r="F163" s="10">
        <v>100</v>
      </c>
      <c r="G163" s="10" t="s">
        <v>563</v>
      </c>
      <c r="H163" s="10">
        <v>2.8</v>
      </c>
      <c r="I163" s="10">
        <v>13176</v>
      </c>
      <c r="J163" s="10">
        <v>3.8</v>
      </c>
      <c r="K163" s="10">
        <v>9640</v>
      </c>
      <c r="L163" s="10">
        <v>4.4000000000000004</v>
      </c>
      <c r="M163" s="10">
        <v>2710</v>
      </c>
      <c r="N163" s="10">
        <v>3.2</v>
      </c>
    </row>
    <row r="164" spans="1:14" x14ac:dyDescent="0.25">
      <c r="A164" s="5" t="s">
        <v>319</v>
      </c>
      <c r="B164" s="10">
        <v>2002</v>
      </c>
      <c r="C164" s="10">
        <v>203</v>
      </c>
      <c r="D164" s="10">
        <v>35</v>
      </c>
      <c r="E164" s="10">
        <v>22176</v>
      </c>
      <c r="F164" s="10">
        <v>93</v>
      </c>
      <c r="G164" s="10" t="s">
        <v>564</v>
      </c>
      <c r="H164" s="10">
        <v>2.8</v>
      </c>
      <c r="I164" s="10">
        <v>9742</v>
      </c>
      <c r="J164" s="10">
        <v>3.6</v>
      </c>
      <c r="K164" s="10">
        <v>7442</v>
      </c>
      <c r="L164" s="10">
        <v>4</v>
      </c>
      <c r="M164" s="10">
        <v>4605</v>
      </c>
      <c r="N164" s="10">
        <v>4.2</v>
      </c>
    </row>
    <row r="165" spans="1:14" x14ac:dyDescent="0.25">
      <c r="A165" s="5" t="s">
        <v>319</v>
      </c>
      <c r="B165" s="10">
        <v>2003</v>
      </c>
      <c r="C165" s="10">
        <v>246</v>
      </c>
      <c r="D165" s="10">
        <v>21</v>
      </c>
      <c r="E165" s="10">
        <v>23303</v>
      </c>
      <c r="F165" s="10">
        <v>87</v>
      </c>
      <c r="G165" s="10" t="s">
        <v>565</v>
      </c>
      <c r="H165" s="10">
        <v>3.4</v>
      </c>
      <c r="I165" s="10">
        <v>11484</v>
      </c>
      <c r="J165" s="10">
        <v>3.9</v>
      </c>
      <c r="K165" s="10">
        <v>8644</v>
      </c>
      <c r="L165" s="10">
        <v>4.5999999999999996</v>
      </c>
      <c r="M165" s="10">
        <v>2899</v>
      </c>
      <c r="N165" s="10">
        <v>4.0999999999999996</v>
      </c>
    </row>
    <row r="166" spans="1:14" x14ac:dyDescent="0.25">
      <c r="A166" s="5" t="s">
        <v>319</v>
      </c>
      <c r="B166" s="10">
        <v>2004</v>
      </c>
      <c r="C166" s="10">
        <v>226</v>
      </c>
      <c r="D166" s="10">
        <v>33</v>
      </c>
      <c r="E166" s="10">
        <v>25878</v>
      </c>
      <c r="F166" s="10">
        <v>100</v>
      </c>
      <c r="G166" s="10" t="s">
        <v>360</v>
      </c>
      <c r="H166" s="10"/>
      <c r="I166" s="10">
        <v>5456</v>
      </c>
      <c r="J166" s="10">
        <v>4.0999999999999996</v>
      </c>
      <c r="K166" s="10">
        <v>6014</v>
      </c>
      <c r="L166" s="10">
        <v>4.5</v>
      </c>
      <c r="M166" s="10">
        <v>14408</v>
      </c>
      <c r="N166" s="10">
        <v>4.5</v>
      </c>
    </row>
    <row r="167" spans="1:14" x14ac:dyDescent="0.25">
      <c r="A167" s="5" t="s">
        <v>319</v>
      </c>
      <c r="B167" s="10">
        <v>2005</v>
      </c>
      <c r="C167" s="10">
        <v>187</v>
      </c>
      <c r="D167" s="10">
        <v>24</v>
      </c>
      <c r="E167" s="10">
        <v>19964</v>
      </c>
      <c r="F167" s="10">
        <v>95</v>
      </c>
      <c r="G167" s="10" t="s">
        <v>360</v>
      </c>
      <c r="H167" s="10"/>
      <c r="I167" s="10">
        <v>5068</v>
      </c>
      <c r="J167" s="10">
        <v>3.8</v>
      </c>
      <c r="K167" s="10">
        <v>5627</v>
      </c>
      <c r="L167" s="10">
        <v>4.5</v>
      </c>
      <c r="M167" s="10">
        <v>9269</v>
      </c>
      <c r="N167" s="10">
        <v>3.9</v>
      </c>
    </row>
    <row r="168" spans="1:14" x14ac:dyDescent="0.25">
      <c r="A168" s="5" t="s">
        <v>319</v>
      </c>
      <c r="B168" s="10">
        <v>2006</v>
      </c>
      <c r="C168" s="10">
        <v>144</v>
      </c>
      <c r="D168" s="10">
        <v>15</v>
      </c>
      <c r="E168" s="10">
        <v>23166</v>
      </c>
      <c r="F168" s="10">
        <v>146</v>
      </c>
      <c r="G168" s="10" t="s">
        <v>360</v>
      </c>
      <c r="H168" s="10"/>
      <c r="I168" s="10">
        <v>2679</v>
      </c>
      <c r="J168" s="10">
        <v>4</v>
      </c>
      <c r="K168" s="10">
        <v>3199</v>
      </c>
      <c r="L168" s="10">
        <v>4.3</v>
      </c>
      <c r="M168" s="10">
        <v>17288</v>
      </c>
      <c r="N168" s="10">
        <v>4.2</v>
      </c>
    </row>
    <row r="169" spans="1:14" x14ac:dyDescent="0.25">
      <c r="A169" s="5" t="s">
        <v>319</v>
      </c>
      <c r="B169" s="10">
        <v>2007</v>
      </c>
      <c r="C169" s="10">
        <v>136</v>
      </c>
      <c r="D169" s="10">
        <v>6</v>
      </c>
      <c r="E169" s="10">
        <v>19809</v>
      </c>
      <c r="F169" s="10">
        <v>140</v>
      </c>
      <c r="G169" s="10" t="s">
        <v>360</v>
      </c>
      <c r="H169" s="10"/>
      <c r="I169" s="10">
        <v>1969</v>
      </c>
      <c r="J169" s="10">
        <v>3.8</v>
      </c>
      <c r="K169" s="10">
        <v>5303</v>
      </c>
      <c r="L169" s="10">
        <v>4.2</v>
      </c>
      <c r="M169" s="10">
        <v>12537</v>
      </c>
      <c r="N169" s="10">
        <v>4</v>
      </c>
    </row>
    <row r="170" spans="1:14" x14ac:dyDescent="0.25">
      <c r="A170" s="5" t="s">
        <v>319</v>
      </c>
      <c r="B170" s="10">
        <v>2008</v>
      </c>
      <c r="C170" s="10">
        <v>134</v>
      </c>
      <c r="D170" s="10">
        <v>14</v>
      </c>
      <c r="E170" s="10">
        <v>21569</v>
      </c>
      <c r="F170" s="10">
        <v>146</v>
      </c>
      <c r="G170" s="10" t="s">
        <v>360</v>
      </c>
      <c r="H170" s="10"/>
      <c r="I170" s="10">
        <v>1365</v>
      </c>
      <c r="J170" s="10">
        <v>3.8</v>
      </c>
      <c r="K170" s="10">
        <v>4324</v>
      </c>
      <c r="L170" s="10">
        <v>4</v>
      </c>
      <c r="M170" s="10">
        <v>15880</v>
      </c>
      <c r="N170" s="10">
        <v>4.3</v>
      </c>
    </row>
    <row r="171" spans="1:14" x14ac:dyDescent="0.25">
      <c r="A171" s="5" t="s">
        <v>319</v>
      </c>
      <c r="B171" s="10">
        <v>2009</v>
      </c>
      <c r="C171" s="10">
        <v>184</v>
      </c>
      <c r="D171" s="10">
        <v>10</v>
      </c>
      <c r="E171" s="10">
        <v>23221</v>
      </c>
      <c r="F171" s="10">
        <v>120</v>
      </c>
      <c r="G171" s="10" t="s">
        <v>360</v>
      </c>
      <c r="H171" s="10"/>
      <c r="I171" s="10">
        <v>3838</v>
      </c>
      <c r="J171" s="10">
        <v>4.0999999999999996</v>
      </c>
      <c r="K171" s="10">
        <v>3940</v>
      </c>
      <c r="L171" s="10">
        <v>4.5999999999999996</v>
      </c>
      <c r="M171" s="10">
        <v>15443</v>
      </c>
      <c r="N171" s="10">
        <v>4.5999999999999996</v>
      </c>
    </row>
    <row r="172" spans="1:14" x14ac:dyDescent="0.25">
      <c r="A172" s="5" t="s">
        <v>319</v>
      </c>
      <c r="B172" s="10">
        <v>2010</v>
      </c>
      <c r="C172" s="10">
        <v>183</v>
      </c>
      <c r="D172" s="10">
        <v>12</v>
      </c>
      <c r="E172" s="10">
        <v>24233</v>
      </c>
      <c r="F172" s="10">
        <v>124</v>
      </c>
      <c r="G172" s="10" t="s">
        <v>360</v>
      </c>
      <c r="H172" s="10"/>
      <c r="I172" s="10">
        <v>2961</v>
      </c>
      <c r="J172" s="10">
        <v>3.7</v>
      </c>
      <c r="K172" s="10">
        <v>11680</v>
      </c>
      <c r="L172" s="10">
        <v>4.2</v>
      </c>
      <c r="M172" s="10">
        <v>9592</v>
      </c>
      <c r="N172" s="10">
        <v>4.3</v>
      </c>
    </row>
    <row r="173" spans="1:14" x14ac:dyDescent="0.25">
      <c r="A173" s="5" t="s">
        <v>319</v>
      </c>
      <c r="B173" s="10">
        <v>2011</v>
      </c>
      <c r="C173" s="10">
        <v>150</v>
      </c>
      <c r="D173" s="10">
        <v>13</v>
      </c>
      <c r="E173" s="10">
        <v>37343</v>
      </c>
      <c r="F173" s="10">
        <v>229</v>
      </c>
      <c r="G173" s="10" t="s">
        <v>566</v>
      </c>
      <c r="H173" s="10">
        <v>2.1</v>
      </c>
      <c r="I173" s="10">
        <v>10257</v>
      </c>
      <c r="J173" s="10">
        <v>4.7</v>
      </c>
      <c r="K173" s="10">
        <v>9755</v>
      </c>
      <c r="L173" s="10">
        <v>5</v>
      </c>
      <c r="M173" s="10">
        <v>17316</v>
      </c>
      <c r="N173" s="10">
        <v>4.5999999999999996</v>
      </c>
    </row>
    <row r="174" spans="1:14" x14ac:dyDescent="0.25">
      <c r="A174" s="5" t="s">
        <v>319</v>
      </c>
      <c r="B174" s="10">
        <v>2012</v>
      </c>
      <c r="C174" s="10">
        <v>170</v>
      </c>
      <c r="D174" s="10">
        <v>29</v>
      </c>
      <c r="E174" s="10">
        <v>29682</v>
      </c>
      <c r="F174" s="10">
        <v>149</v>
      </c>
      <c r="G174" s="10" t="s">
        <v>360</v>
      </c>
      <c r="H174" s="10"/>
      <c r="I174" s="10">
        <v>3165</v>
      </c>
      <c r="J174" s="10">
        <v>3.7</v>
      </c>
      <c r="K174" s="10">
        <v>15674</v>
      </c>
      <c r="L174" s="10">
        <v>4</v>
      </c>
      <c r="M174" s="10">
        <v>10843</v>
      </c>
      <c r="N174" s="10">
        <v>4.5999999999999996</v>
      </c>
    </row>
    <row r="175" spans="1:14" x14ac:dyDescent="0.25">
      <c r="A175" s="5" t="s">
        <v>319</v>
      </c>
      <c r="B175" s="10">
        <v>2013</v>
      </c>
      <c r="C175" s="10">
        <v>184</v>
      </c>
      <c r="D175" s="10">
        <v>15</v>
      </c>
      <c r="E175" s="10">
        <v>36817</v>
      </c>
      <c r="F175" s="10">
        <v>185</v>
      </c>
      <c r="G175" s="10" t="s">
        <v>360</v>
      </c>
      <c r="H175" s="10"/>
      <c r="I175" s="10">
        <v>14699</v>
      </c>
      <c r="J175" s="10">
        <v>5.2</v>
      </c>
      <c r="K175" s="10">
        <v>10525</v>
      </c>
      <c r="L175" s="10">
        <v>5.2</v>
      </c>
      <c r="M175" s="10">
        <v>11593</v>
      </c>
      <c r="N175" s="10">
        <v>4.9000000000000004</v>
      </c>
    </row>
    <row r="176" spans="1:14" x14ac:dyDescent="0.25">
      <c r="A176" s="5" t="s">
        <v>319</v>
      </c>
      <c r="B176" s="10">
        <v>2014</v>
      </c>
      <c r="C176" s="10">
        <v>250</v>
      </c>
      <c r="D176" s="10">
        <v>29</v>
      </c>
      <c r="E176" s="10">
        <v>33775</v>
      </c>
      <c r="F176" s="10">
        <v>121</v>
      </c>
      <c r="G176" s="10" t="s">
        <v>360</v>
      </c>
      <c r="H176" s="10"/>
      <c r="I176" s="10">
        <v>8792</v>
      </c>
      <c r="J176" s="10">
        <v>4.5</v>
      </c>
      <c r="K176" s="10">
        <v>13455</v>
      </c>
      <c r="L176" s="10">
        <v>4.0999999999999996</v>
      </c>
      <c r="M176" s="10">
        <v>11528</v>
      </c>
      <c r="N176" s="10">
        <v>5.7</v>
      </c>
    </row>
    <row r="177" spans="1:14" x14ac:dyDescent="0.25">
      <c r="A177" s="5" t="s">
        <v>319</v>
      </c>
      <c r="B177" s="10">
        <v>2015</v>
      </c>
      <c r="C177" s="10">
        <v>251</v>
      </c>
      <c r="D177" s="10">
        <v>9</v>
      </c>
      <c r="E177" s="10">
        <v>27210</v>
      </c>
      <c r="F177" s="10">
        <v>105</v>
      </c>
      <c r="G177" s="10" t="s">
        <v>360</v>
      </c>
      <c r="H177" s="10"/>
      <c r="I177" s="10">
        <v>13008</v>
      </c>
      <c r="J177" s="10">
        <v>4.4000000000000004</v>
      </c>
      <c r="K177" s="10">
        <v>5531</v>
      </c>
      <c r="L177" s="10">
        <v>4.5</v>
      </c>
      <c r="M177" s="10">
        <v>8671</v>
      </c>
      <c r="N177" s="10">
        <v>4.0999999999999996</v>
      </c>
    </row>
    <row r="178" spans="1:14" x14ac:dyDescent="0.25">
      <c r="A178" s="5" t="s">
        <v>319</v>
      </c>
      <c r="B178" s="10">
        <v>2016</v>
      </c>
      <c r="C178" s="10">
        <v>234</v>
      </c>
      <c r="D178" s="10">
        <v>20</v>
      </c>
      <c r="E178" s="10">
        <v>32662</v>
      </c>
      <c r="F178" s="10">
        <v>129</v>
      </c>
      <c r="G178" s="10" t="s">
        <v>360</v>
      </c>
      <c r="H178" s="10"/>
      <c r="I178" s="10">
        <v>10593</v>
      </c>
      <c r="J178" s="10">
        <v>4.2</v>
      </c>
      <c r="K178" s="10">
        <v>16975</v>
      </c>
      <c r="L178" s="10">
        <v>4.0999999999999996</v>
      </c>
      <c r="M178" s="10">
        <v>5094</v>
      </c>
      <c r="N178" s="10">
        <v>4.0999999999999996</v>
      </c>
    </row>
    <row r="179" spans="1:14" x14ac:dyDescent="0.25">
      <c r="A179" s="5" t="s">
        <v>319</v>
      </c>
      <c r="B179" s="10">
        <v>2017</v>
      </c>
      <c r="C179" s="10">
        <v>252</v>
      </c>
      <c r="D179" s="10">
        <v>19</v>
      </c>
      <c r="E179" s="10">
        <v>33778</v>
      </c>
      <c r="F179" s="10">
        <v>125</v>
      </c>
      <c r="G179" s="10" t="s">
        <v>360</v>
      </c>
      <c r="H179" s="10"/>
      <c r="I179" s="10">
        <v>7450</v>
      </c>
      <c r="J179" s="10">
        <v>4.7</v>
      </c>
      <c r="K179" s="10">
        <v>11399</v>
      </c>
      <c r="L179" s="10">
        <v>4.5999999999999996</v>
      </c>
      <c r="M179" s="10">
        <v>14929</v>
      </c>
      <c r="N179" s="10">
        <v>5.6</v>
      </c>
    </row>
    <row r="180" spans="1:14" x14ac:dyDescent="0.25">
      <c r="A180" s="5" t="s">
        <v>319</v>
      </c>
      <c r="B180" s="10">
        <v>2018</v>
      </c>
      <c r="C180" s="10">
        <v>288</v>
      </c>
      <c r="D180" s="10">
        <v>17</v>
      </c>
      <c r="E180" s="10">
        <v>30668</v>
      </c>
      <c r="F180" s="10">
        <v>101</v>
      </c>
      <c r="G180" s="10" t="s">
        <v>360</v>
      </c>
      <c r="H180" s="10"/>
      <c r="I180" s="10">
        <v>16106</v>
      </c>
      <c r="J180" s="10">
        <v>4.5</v>
      </c>
      <c r="K180" s="10">
        <v>12543</v>
      </c>
      <c r="L180" s="10">
        <v>4.4000000000000004</v>
      </c>
      <c r="M180" s="10">
        <v>2019</v>
      </c>
      <c r="N180" s="10">
        <v>5.5</v>
      </c>
    </row>
    <row r="181" spans="1:14" x14ac:dyDescent="0.25">
      <c r="A181" s="5" t="s">
        <v>319</v>
      </c>
      <c r="B181" s="10">
        <v>2019</v>
      </c>
      <c r="C181" s="10">
        <v>254</v>
      </c>
      <c r="D181" s="10">
        <v>14</v>
      </c>
      <c r="E181" s="10">
        <v>38468</v>
      </c>
      <c r="F181" s="10">
        <v>144</v>
      </c>
      <c r="G181" s="10" t="s">
        <v>360</v>
      </c>
      <c r="H181" s="10"/>
      <c r="I181" s="10">
        <v>11281</v>
      </c>
      <c r="J181" s="10">
        <v>4.0999999999999996</v>
      </c>
      <c r="K181" s="10">
        <v>5725</v>
      </c>
      <c r="L181" s="10">
        <v>4.2</v>
      </c>
      <c r="M181" s="10">
        <v>21462</v>
      </c>
      <c r="N181" s="10">
        <v>5.4</v>
      </c>
    </row>
    <row r="182" spans="1:14" x14ac:dyDescent="0.25">
      <c r="A182" s="5" t="s">
        <v>319</v>
      </c>
      <c r="B182" s="10">
        <v>2020</v>
      </c>
      <c r="C182" s="10">
        <v>262</v>
      </c>
      <c r="D182" s="10">
        <v>12</v>
      </c>
      <c r="E182" s="10">
        <v>44639</v>
      </c>
      <c r="F182" s="10">
        <v>163</v>
      </c>
      <c r="G182" s="10" t="s">
        <v>360</v>
      </c>
      <c r="H182" s="10"/>
      <c r="I182" s="10">
        <v>26731</v>
      </c>
      <c r="J182" s="10">
        <v>4.3</v>
      </c>
      <c r="K182" s="10">
        <v>8819</v>
      </c>
      <c r="L182" s="10">
        <v>4.5999999999999996</v>
      </c>
      <c r="M182" s="10">
        <v>9089</v>
      </c>
      <c r="N182" s="10">
        <v>4.5999999999999996</v>
      </c>
    </row>
    <row r="183" spans="1:14" x14ac:dyDescent="0.25">
      <c r="A183" s="5" t="s">
        <v>319</v>
      </c>
      <c r="B183" s="10">
        <v>2021</v>
      </c>
      <c r="C183" s="10">
        <v>247</v>
      </c>
      <c r="D183" s="10">
        <v>16</v>
      </c>
      <c r="E183" s="10">
        <v>31069</v>
      </c>
      <c r="F183" s="10">
        <v>118</v>
      </c>
      <c r="G183" s="10" t="s">
        <v>372</v>
      </c>
      <c r="H183" s="10">
        <v>2.1</v>
      </c>
      <c r="I183" s="10">
        <v>12844</v>
      </c>
      <c r="J183" s="10">
        <v>5</v>
      </c>
      <c r="K183" s="10">
        <v>6093</v>
      </c>
      <c r="L183" s="10">
        <v>4.5999999999999996</v>
      </c>
      <c r="M183" s="10">
        <v>12119</v>
      </c>
      <c r="N183" s="10">
        <v>5.0999999999999996</v>
      </c>
    </row>
    <row r="184" spans="1:14" x14ac:dyDescent="0.25">
      <c r="A184" s="5" t="s">
        <v>319</v>
      </c>
      <c r="B184" s="10">
        <v>2022</v>
      </c>
      <c r="C184" s="10">
        <v>235</v>
      </c>
      <c r="D184" s="10">
        <v>8</v>
      </c>
      <c r="E184" s="10">
        <v>31114</v>
      </c>
      <c r="F184" s="10">
        <v>128</v>
      </c>
      <c r="G184" s="10" t="s">
        <v>360</v>
      </c>
      <c r="H184" s="10"/>
      <c r="I184" s="10">
        <v>16264</v>
      </c>
      <c r="J184" s="10">
        <v>4.2</v>
      </c>
      <c r="K184" s="10">
        <v>9353</v>
      </c>
      <c r="L184" s="10">
        <v>3.9</v>
      </c>
      <c r="M184" s="10">
        <v>5497</v>
      </c>
      <c r="N184" s="10">
        <v>5.0999999999999996</v>
      </c>
    </row>
    <row r="185" spans="1:14" x14ac:dyDescent="0.25">
      <c r="A185" s="5" t="s">
        <v>319</v>
      </c>
      <c r="B185" s="10">
        <v>2023</v>
      </c>
      <c r="C185" s="10">
        <v>224</v>
      </c>
      <c r="D185" s="10">
        <v>6</v>
      </c>
      <c r="E185" s="10">
        <v>24036</v>
      </c>
      <c r="F185" s="10">
        <v>105</v>
      </c>
      <c r="G185" s="10" t="s">
        <v>360</v>
      </c>
      <c r="H185" s="10"/>
      <c r="I185" s="10">
        <v>13947</v>
      </c>
      <c r="J185" s="10">
        <v>4.9000000000000004</v>
      </c>
      <c r="K185" s="10">
        <v>3196</v>
      </c>
      <c r="L185" s="10">
        <v>3.9</v>
      </c>
      <c r="M185" s="10">
        <v>6893</v>
      </c>
      <c r="N185" s="10">
        <v>5.6</v>
      </c>
    </row>
    <row r="186" spans="1:14" x14ac:dyDescent="0.25">
      <c r="A186" s="5" t="s">
        <v>319</v>
      </c>
      <c r="B186" s="10">
        <v>2024</v>
      </c>
      <c r="C186" s="10">
        <v>171</v>
      </c>
      <c r="D186" s="10">
        <v>3</v>
      </c>
      <c r="E186" s="10">
        <v>40126</v>
      </c>
      <c r="F186" s="10">
        <v>231</v>
      </c>
      <c r="G186" s="10" t="s">
        <v>360</v>
      </c>
      <c r="H186" s="10"/>
      <c r="I186" s="10">
        <v>12617</v>
      </c>
      <c r="J186" s="10">
        <v>4.4000000000000004</v>
      </c>
      <c r="K186" s="10">
        <v>13541</v>
      </c>
      <c r="L186" s="10">
        <v>5.0999999999999996</v>
      </c>
      <c r="M186" s="10">
        <v>13968</v>
      </c>
      <c r="N186" s="10">
        <v>6</v>
      </c>
    </row>
    <row r="187" spans="1:14" x14ac:dyDescent="0.25">
      <c r="A187" s="5" t="s">
        <v>319</v>
      </c>
      <c r="B187" s="10">
        <v>2025</v>
      </c>
      <c r="C187" s="10">
        <v>179</v>
      </c>
      <c r="D187" s="10">
        <v>0</v>
      </c>
      <c r="E187" s="10">
        <v>22835</v>
      </c>
      <c r="F187" s="10">
        <v>128</v>
      </c>
      <c r="G187" s="10" t="s">
        <v>360</v>
      </c>
      <c r="H187" s="10"/>
      <c r="I187" s="10">
        <v>7348</v>
      </c>
      <c r="J187" s="10">
        <v>5.4</v>
      </c>
      <c r="K187" s="10">
        <v>6444</v>
      </c>
      <c r="L187" s="10">
        <v>5.4</v>
      </c>
      <c r="M187" s="10">
        <v>9043</v>
      </c>
      <c r="N187" s="10">
        <v>6.7</v>
      </c>
    </row>
    <row r="188" spans="1:14" x14ac:dyDescent="0.25">
      <c r="A188" s="5" t="s">
        <v>319</v>
      </c>
      <c r="B188" s="10">
        <v>2026</v>
      </c>
      <c r="C188" s="10"/>
      <c r="D188" s="10"/>
      <c r="E188" s="10">
        <v>35741</v>
      </c>
      <c r="F188" s="10"/>
      <c r="G188" s="10" t="s">
        <v>167</v>
      </c>
      <c r="H188" s="10"/>
      <c r="I188" s="10"/>
      <c r="J188" s="10"/>
      <c r="K188" s="10"/>
      <c r="L188" s="10"/>
      <c r="M188" s="10"/>
      <c r="N188" s="10"/>
    </row>
    <row r="189" spans="1:14" x14ac:dyDescent="0.25">
      <c r="A189" s="5" t="s">
        <v>219</v>
      </c>
      <c r="B189" s="10">
        <v>1990</v>
      </c>
      <c r="C189" s="10">
        <v>1165</v>
      </c>
      <c r="D189" s="10">
        <v>326</v>
      </c>
      <c r="E189" s="10">
        <v>32351</v>
      </c>
      <c r="F189" s="10">
        <v>22</v>
      </c>
      <c r="G189" s="10" t="s">
        <v>360</v>
      </c>
      <c r="H189" s="10"/>
      <c r="I189" s="10">
        <v>5638</v>
      </c>
      <c r="J189" s="10">
        <v>1.9</v>
      </c>
      <c r="K189" s="10">
        <v>11821</v>
      </c>
      <c r="L189" s="10">
        <v>2.5</v>
      </c>
      <c r="M189" s="10">
        <v>14891</v>
      </c>
      <c r="N189" s="10">
        <v>2.8</v>
      </c>
    </row>
    <row r="190" spans="1:14" x14ac:dyDescent="0.25">
      <c r="A190" s="5" t="s">
        <v>219</v>
      </c>
      <c r="B190" s="10">
        <v>1991</v>
      </c>
      <c r="C190" s="10">
        <v>1014</v>
      </c>
      <c r="D190" s="10">
        <v>272</v>
      </c>
      <c r="E190" s="10">
        <v>40593</v>
      </c>
      <c r="F190" s="10">
        <v>32</v>
      </c>
      <c r="G190" s="10" t="s">
        <v>360</v>
      </c>
      <c r="H190" s="10"/>
      <c r="I190" s="10">
        <v>7449</v>
      </c>
      <c r="J190" s="10">
        <v>2.1</v>
      </c>
      <c r="K190" s="10">
        <v>13577</v>
      </c>
      <c r="L190" s="10">
        <v>2.6</v>
      </c>
      <c r="M190" s="10">
        <v>19567</v>
      </c>
      <c r="N190" s="10">
        <v>3.2</v>
      </c>
    </row>
    <row r="191" spans="1:14" x14ac:dyDescent="0.25">
      <c r="A191" s="5" t="s">
        <v>219</v>
      </c>
      <c r="B191" s="10">
        <v>1992</v>
      </c>
      <c r="C191" s="10">
        <v>985</v>
      </c>
      <c r="D191" s="10">
        <v>275</v>
      </c>
      <c r="E191" s="10">
        <v>36101</v>
      </c>
      <c r="F191" s="10">
        <v>29</v>
      </c>
      <c r="G191" s="10" t="s">
        <v>360</v>
      </c>
      <c r="H191" s="10"/>
      <c r="I191" s="10">
        <v>6723</v>
      </c>
      <c r="J191" s="10">
        <v>2.1</v>
      </c>
      <c r="K191" s="10">
        <v>14650</v>
      </c>
      <c r="L191" s="10">
        <v>2.6</v>
      </c>
      <c r="M191" s="10">
        <v>14728</v>
      </c>
      <c r="N191" s="10">
        <v>3.4</v>
      </c>
    </row>
    <row r="192" spans="1:14" x14ac:dyDescent="0.25">
      <c r="A192" s="5" t="s">
        <v>219</v>
      </c>
      <c r="B192" s="10">
        <v>1993</v>
      </c>
      <c r="C192" s="10">
        <v>976</v>
      </c>
      <c r="D192" s="10">
        <v>248</v>
      </c>
      <c r="E192" s="10">
        <v>48691</v>
      </c>
      <c r="F192" s="10">
        <v>40</v>
      </c>
      <c r="G192" s="10" t="s">
        <v>567</v>
      </c>
      <c r="H192" s="10">
        <v>1.7</v>
      </c>
      <c r="I192" s="10">
        <v>12740</v>
      </c>
      <c r="J192" s="10">
        <v>2.6</v>
      </c>
      <c r="K192" s="10">
        <v>20000</v>
      </c>
      <c r="L192" s="10">
        <v>3.2</v>
      </c>
      <c r="M192" s="10">
        <v>15875</v>
      </c>
      <c r="N192" s="10">
        <v>3.4</v>
      </c>
    </row>
    <row r="193" spans="1:14" x14ac:dyDescent="0.25">
      <c r="A193" s="5" t="s">
        <v>219</v>
      </c>
      <c r="B193" s="10">
        <v>1994</v>
      </c>
      <c r="C193" s="10">
        <v>1003</v>
      </c>
      <c r="D193" s="10">
        <v>242</v>
      </c>
      <c r="E193" s="10">
        <v>64066</v>
      </c>
      <c r="F193" s="10">
        <v>51</v>
      </c>
      <c r="G193" s="10" t="s">
        <v>568</v>
      </c>
      <c r="H193" s="10">
        <v>1.5</v>
      </c>
      <c r="I193" s="10">
        <v>17386</v>
      </c>
      <c r="J193" s="10">
        <v>2.7</v>
      </c>
      <c r="K193" s="10">
        <v>24479</v>
      </c>
      <c r="L193" s="10">
        <v>3.5</v>
      </c>
      <c r="M193" s="10">
        <v>21812</v>
      </c>
      <c r="N193" s="10">
        <v>4.3</v>
      </c>
    </row>
    <row r="194" spans="1:14" x14ac:dyDescent="0.25">
      <c r="A194" s="5" t="s">
        <v>219</v>
      </c>
      <c r="B194" s="10">
        <v>1995</v>
      </c>
      <c r="C194" s="10">
        <v>1104</v>
      </c>
      <c r="D194" s="10">
        <v>251</v>
      </c>
      <c r="E194" s="10">
        <v>70060</v>
      </c>
      <c r="F194" s="10">
        <v>52</v>
      </c>
      <c r="G194" s="10" t="s">
        <v>569</v>
      </c>
      <c r="H194" s="10">
        <v>1.8</v>
      </c>
      <c r="I194" s="10">
        <v>22235</v>
      </c>
      <c r="J194" s="10">
        <v>2.2999999999999998</v>
      </c>
      <c r="K194" s="10">
        <v>25540</v>
      </c>
      <c r="L194" s="10">
        <v>3.8</v>
      </c>
      <c r="M194" s="10">
        <v>21916</v>
      </c>
      <c r="N194" s="10">
        <v>4.3</v>
      </c>
    </row>
    <row r="195" spans="1:14" x14ac:dyDescent="0.25">
      <c r="A195" s="5" t="s">
        <v>219</v>
      </c>
      <c r="B195" s="10">
        <v>1996</v>
      </c>
      <c r="C195" s="10">
        <v>1150</v>
      </c>
      <c r="D195" s="10">
        <v>241</v>
      </c>
      <c r="E195" s="10">
        <v>83121</v>
      </c>
      <c r="F195" s="10">
        <v>60</v>
      </c>
      <c r="G195" s="10" t="s">
        <v>570</v>
      </c>
      <c r="H195" s="10">
        <v>2</v>
      </c>
      <c r="I195" s="10">
        <v>25776</v>
      </c>
      <c r="J195" s="10">
        <v>3</v>
      </c>
      <c r="K195" s="10">
        <v>32222</v>
      </c>
      <c r="L195" s="10">
        <v>3.8</v>
      </c>
      <c r="M195" s="10">
        <v>24485</v>
      </c>
      <c r="N195" s="10">
        <v>4.5</v>
      </c>
    </row>
    <row r="196" spans="1:14" x14ac:dyDescent="0.25">
      <c r="A196" s="5" t="s">
        <v>219</v>
      </c>
      <c r="B196" s="10">
        <v>1997</v>
      </c>
      <c r="C196" s="10">
        <v>1088</v>
      </c>
      <c r="D196" s="10">
        <v>207</v>
      </c>
      <c r="E196" s="10">
        <v>99197</v>
      </c>
      <c r="F196" s="10">
        <v>77</v>
      </c>
      <c r="G196" s="10" t="s">
        <v>571</v>
      </c>
      <c r="H196" s="10">
        <v>2</v>
      </c>
      <c r="I196" s="10">
        <v>34227</v>
      </c>
      <c r="J196" s="10">
        <v>3.3</v>
      </c>
      <c r="K196" s="10">
        <v>37122</v>
      </c>
      <c r="L196" s="10">
        <v>3.8</v>
      </c>
      <c r="M196" s="10">
        <v>27263</v>
      </c>
      <c r="N196" s="10">
        <v>4.4000000000000004</v>
      </c>
    </row>
    <row r="197" spans="1:14" x14ac:dyDescent="0.25">
      <c r="A197" s="5" t="s">
        <v>219</v>
      </c>
      <c r="B197" s="10">
        <v>1998</v>
      </c>
      <c r="C197" s="10">
        <v>1117</v>
      </c>
      <c r="D197" s="10">
        <v>192</v>
      </c>
      <c r="E197" s="10">
        <v>110784</v>
      </c>
      <c r="F197" s="10">
        <v>85</v>
      </c>
      <c r="G197" s="10" t="s">
        <v>572</v>
      </c>
      <c r="H197" s="10">
        <v>2.9</v>
      </c>
      <c r="I197" s="10">
        <v>38963</v>
      </c>
      <c r="J197" s="10">
        <v>2.2999999999999998</v>
      </c>
      <c r="K197" s="10">
        <v>47820</v>
      </c>
      <c r="L197" s="10">
        <v>3.9</v>
      </c>
      <c r="M197" s="10">
        <v>21953</v>
      </c>
      <c r="N197" s="10">
        <v>4.3</v>
      </c>
    </row>
    <row r="198" spans="1:14" x14ac:dyDescent="0.25">
      <c r="A198" s="5" t="s">
        <v>219</v>
      </c>
      <c r="B198" s="10">
        <v>1999</v>
      </c>
      <c r="C198" s="10">
        <v>1036</v>
      </c>
      <c r="D198" s="10">
        <v>268</v>
      </c>
      <c r="E198" s="10">
        <v>126686</v>
      </c>
      <c r="F198" s="10">
        <v>97</v>
      </c>
      <c r="G198" s="10" t="s">
        <v>573</v>
      </c>
      <c r="H198" s="10">
        <v>2.8</v>
      </c>
      <c r="I198" s="10">
        <v>41259</v>
      </c>
      <c r="J198" s="10">
        <v>3.3</v>
      </c>
      <c r="K198" s="10">
        <v>42564</v>
      </c>
      <c r="L198" s="10">
        <v>4.2</v>
      </c>
      <c r="M198" s="10">
        <v>40100</v>
      </c>
      <c r="N198" s="10">
        <v>4.4000000000000004</v>
      </c>
    </row>
    <row r="199" spans="1:14" x14ac:dyDescent="0.25">
      <c r="A199" s="5" t="s">
        <v>219</v>
      </c>
      <c r="B199" s="10">
        <v>2000</v>
      </c>
      <c r="C199" s="10">
        <v>1141</v>
      </c>
      <c r="D199" s="10">
        <v>256</v>
      </c>
      <c r="E199" s="10">
        <v>128959</v>
      </c>
      <c r="F199" s="10">
        <v>92</v>
      </c>
      <c r="G199" s="10" t="s">
        <v>574</v>
      </c>
      <c r="H199" s="10">
        <v>3.5</v>
      </c>
      <c r="I199" s="10">
        <v>45229</v>
      </c>
      <c r="J199" s="10">
        <v>3.6</v>
      </c>
      <c r="K199" s="10">
        <v>44734</v>
      </c>
      <c r="L199" s="10">
        <v>4.2</v>
      </c>
      <c r="M199" s="10">
        <v>36323</v>
      </c>
      <c r="N199" s="10">
        <v>4.3</v>
      </c>
    </row>
    <row r="200" spans="1:14" x14ac:dyDescent="0.25">
      <c r="A200" s="5" t="s">
        <v>219</v>
      </c>
      <c r="B200" s="10">
        <v>2001</v>
      </c>
      <c r="C200" s="10">
        <v>1066</v>
      </c>
      <c r="D200" s="10">
        <v>191</v>
      </c>
      <c r="E200" s="10">
        <v>138520</v>
      </c>
      <c r="F200" s="10">
        <v>110</v>
      </c>
      <c r="G200" s="10" t="s">
        <v>575</v>
      </c>
      <c r="H200" s="10">
        <v>2.2000000000000002</v>
      </c>
      <c r="I200" s="10">
        <v>42066</v>
      </c>
      <c r="J200" s="10">
        <v>3.8</v>
      </c>
      <c r="K200" s="10">
        <v>54473</v>
      </c>
      <c r="L200" s="10">
        <v>4.7</v>
      </c>
      <c r="M200" s="10">
        <v>40754</v>
      </c>
      <c r="N200" s="10">
        <v>4.5</v>
      </c>
    </row>
    <row r="201" spans="1:14" x14ac:dyDescent="0.25">
      <c r="A201" s="5" t="s">
        <v>219</v>
      </c>
      <c r="B201" s="10">
        <v>2002</v>
      </c>
      <c r="C201" s="10">
        <v>1083</v>
      </c>
      <c r="D201" s="10">
        <v>223</v>
      </c>
      <c r="E201" s="10">
        <v>144589</v>
      </c>
      <c r="F201" s="10">
        <v>111</v>
      </c>
      <c r="G201" s="10" t="s">
        <v>576</v>
      </c>
      <c r="H201" s="10">
        <v>3</v>
      </c>
      <c r="I201" s="10">
        <v>33609</v>
      </c>
      <c r="J201" s="10">
        <v>3.4</v>
      </c>
      <c r="K201" s="10">
        <v>56621</v>
      </c>
      <c r="L201" s="10">
        <v>4.0999999999999996</v>
      </c>
      <c r="M201" s="10">
        <v>53535</v>
      </c>
      <c r="N201" s="10">
        <v>4.7</v>
      </c>
    </row>
    <row r="202" spans="1:14" x14ac:dyDescent="0.25">
      <c r="A202" s="5" t="s">
        <v>219</v>
      </c>
      <c r="B202" s="10">
        <v>2003</v>
      </c>
      <c r="C202" s="10">
        <v>1066</v>
      </c>
      <c r="D202" s="10">
        <v>151</v>
      </c>
      <c r="E202" s="10">
        <v>169736</v>
      </c>
      <c r="F202" s="10">
        <v>139</v>
      </c>
      <c r="G202" s="10" t="s">
        <v>565</v>
      </c>
      <c r="H202" s="10">
        <v>3.4</v>
      </c>
      <c r="I202" s="10">
        <v>32977</v>
      </c>
      <c r="J202" s="10">
        <v>3.8</v>
      </c>
      <c r="K202" s="10">
        <v>63228</v>
      </c>
      <c r="L202" s="10">
        <v>4.5</v>
      </c>
      <c r="M202" s="10">
        <v>73255</v>
      </c>
      <c r="N202" s="10">
        <v>4.7</v>
      </c>
    </row>
    <row r="203" spans="1:14" x14ac:dyDescent="0.25">
      <c r="A203" s="5" t="s">
        <v>219</v>
      </c>
      <c r="B203" s="10">
        <v>2004</v>
      </c>
      <c r="C203" s="10">
        <v>1019</v>
      </c>
      <c r="D203" s="10">
        <v>142</v>
      </c>
      <c r="E203" s="10">
        <v>158099</v>
      </c>
      <c r="F203" s="10">
        <v>136</v>
      </c>
      <c r="G203" s="10" t="s">
        <v>523</v>
      </c>
      <c r="H203" s="10">
        <v>1.9</v>
      </c>
      <c r="I203" s="10">
        <v>27710</v>
      </c>
      <c r="J203" s="10">
        <v>4.0999999999999996</v>
      </c>
      <c r="K203" s="10">
        <v>58082</v>
      </c>
      <c r="L203" s="10">
        <v>4.5</v>
      </c>
      <c r="M203" s="10">
        <v>71988</v>
      </c>
      <c r="N203" s="10">
        <v>4.5999999999999996</v>
      </c>
    </row>
    <row r="204" spans="1:14" x14ac:dyDescent="0.25">
      <c r="A204" s="5" t="s">
        <v>219</v>
      </c>
      <c r="B204" s="10">
        <v>2005</v>
      </c>
      <c r="C204" s="10">
        <v>851</v>
      </c>
      <c r="D204" s="10">
        <v>128</v>
      </c>
      <c r="E204" s="10">
        <v>129588</v>
      </c>
      <c r="F204" s="10">
        <v>132</v>
      </c>
      <c r="G204" s="10" t="s">
        <v>360</v>
      </c>
      <c r="H204" s="10"/>
      <c r="I204" s="10">
        <v>22972</v>
      </c>
      <c r="J204" s="10">
        <v>4.0999999999999996</v>
      </c>
      <c r="K204" s="10">
        <v>44766</v>
      </c>
      <c r="L204" s="10">
        <v>4.7</v>
      </c>
      <c r="M204" s="10">
        <v>61850</v>
      </c>
      <c r="N204" s="10">
        <v>4.4000000000000004</v>
      </c>
    </row>
    <row r="205" spans="1:14" x14ac:dyDescent="0.25">
      <c r="A205" s="5" t="s">
        <v>219</v>
      </c>
      <c r="B205" s="10">
        <v>2006</v>
      </c>
      <c r="C205" s="10">
        <v>790</v>
      </c>
      <c r="D205" s="10">
        <v>81</v>
      </c>
      <c r="E205" s="10">
        <v>131847</v>
      </c>
      <c r="F205" s="10">
        <v>151</v>
      </c>
      <c r="G205" s="10" t="s">
        <v>524</v>
      </c>
      <c r="H205" s="10">
        <v>1.8</v>
      </c>
      <c r="I205" s="10">
        <v>18162</v>
      </c>
      <c r="J205" s="10">
        <v>4.2</v>
      </c>
      <c r="K205" s="10">
        <v>45937</v>
      </c>
      <c r="L205" s="10">
        <v>4.7</v>
      </c>
      <c r="M205" s="10">
        <v>67537</v>
      </c>
      <c r="N205" s="10">
        <v>4.7</v>
      </c>
    </row>
    <row r="206" spans="1:14" x14ac:dyDescent="0.25">
      <c r="A206" s="5" t="s">
        <v>219</v>
      </c>
      <c r="B206" s="10">
        <v>2007</v>
      </c>
      <c r="C206" s="10">
        <v>798</v>
      </c>
      <c r="D206" s="10">
        <v>118</v>
      </c>
      <c r="E206" s="10">
        <v>129930</v>
      </c>
      <c r="F206" s="10">
        <v>142</v>
      </c>
      <c r="G206" s="10" t="s">
        <v>525</v>
      </c>
      <c r="H206" s="10">
        <v>1.7</v>
      </c>
      <c r="I206" s="10">
        <v>15811</v>
      </c>
      <c r="J206" s="10">
        <v>4.0999999999999996</v>
      </c>
      <c r="K206" s="10">
        <v>45079</v>
      </c>
      <c r="L206" s="10">
        <v>4.5</v>
      </c>
      <c r="M206" s="10">
        <v>69000</v>
      </c>
      <c r="N206" s="10">
        <v>4.5999999999999996</v>
      </c>
    </row>
    <row r="207" spans="1:14" x14ac:dyDescent="0.25">
      <c r="A207" s="5" t="s">
        <v>219</v>
      </c>
      <c r="B207" s="10">
        <v>2008</v>
      </c>
      <c r="C207" s="10">
        <v>849</v>
      </c>
      <c r="D207" s="10">
        <v>100</v>
      </c>
      <c r="E207" s="10">
        <v>128606</v>
      </c>
      <c r="F207" s="10">
        <v>136</v>
      </c>
      <c r="G207" s="10" t="s">
        <v>526</v>
      </c>
      <c r="H207" s="10">
        <v>1.9</v>
      </c>
      <c r="I207" s="10">
        <v>15296</v>
      </c>
      <c r="J207" s="10">
        <v>4.0999999999999996</v>
      </c>
      <c r="K207" s="10">
        <v>39463</v>
      </c>
      <c r="L207" s="10">
        <v>4.2</v>
      </c>
      <c r="M207" s="10">
        <v>73631</v>
      </c>
      <c r="N207" s="10">
        <v>4.5999999999999996</v>
      </c>
    </row>
    <row r="208" spans="1:14" x14ac:dyDescent="0.25">
      <c r="A208" s="5" t="s">
        <v>219</v>
      </c>
      <c r="B208" s="10">
        <v>2009</v>
      </c>
      <c r="C208" s="10">
        <v>874</v>
      </c>
      <c r="D208" s="10">
        <v>89</v>
      </c>
      <c r="E208" s="10">
        <v>144247</v>
      </c>
      <c r="F208" s="10">
        <v>150</v>
      </c>
      <c r="G208" s="10" t="s">
        <v>577</v>
      </c>
      <c r="H208" s="10">
        <v>2.2000000000000002</v>
      </c>
      <c r="I208" s="10">
        <v>23857</v>
      </c>
      <c r="J208" s="10">
        <v>4.2</v>
      </c>
      <c r="K208" s="10">
        <v>53764</v>
      </c>
      <c r="L208" s="10">
        <v>5</v>
      </c>
      <c r="M208" s="10">
        <v>66448</v>
      </c>
      <c r="N208" s="10">
        <v>4.7</v>
      </c>
    </row>
    <row r="209" spans="1:14" x14ac:dyDescent="0.25">
      <c r="A209" s="5" t="s">
        <v>219</v>
      </c>
      <c r="B209" s="10">
        <v>2010</v>
      </c>
      <c r="C209" s="10">
        <v>944</v>
      </c>
      <c r="D209" s="10">
        <v>120</v>
      </c>
      <c r="E209" s="10">
        <v>154164</v>
      </c>
      <c r="F209" s="10">
        <v>145</v>
      </c>
      <c r="G209" s="10" t="s">
        <v>578</v>
      </c>
      <c r="H209" s="10">
        <v>2.1</v>
      </c>
      <c r="I209" s="10">
        <v>29733</v>
      </c>
      <c r="J209" s="10">
        <v>4.3</v>
      </c>
      <c r="K209" s="10">
        <v>56093</v>
      </c>
      <c r="L209" s="10">
        <v>4.9000000000000004</v>
      </c>
      <c r="M209" s="10">
        <v>68070</v>
      </c>
      <c r="N209" s="10">
        <v>5</v>
      </c>
    </row>
    <row r="210" spans="1:14" x14ac:dyDescent="0.25">
      <c r="A210" s="5" t="s">
        <v>219</v>
      </c>
      <c r="B210" s="10">
        <v>2011</v>
      </c>
      <c r="C210" s="10">
        <v>923</v>
      </c>
      <c r="D210" s="10">
        <v>90</v>
      </c>
      <c r="E210" s="10">
        <v>158018</v>
      </c>
      <c r="F210" s="10">
        <v>156</v>
      </c>
      <c r="G210" s="10" t="s">
        <v>579</v>
      </c>
      <c r="H210" s="10">
        <v>2.8</v>
      </c>
      <c r="I210" s="10">
        <v>35146</v>
      </c>
      <c r="J210" s="10">
        <v>4.5999999999999996</v>
      </c>
      <c r="K210" s="10">
        <v>55959</v>
      </c>
      <c r="L210" s="10">
        <v>5</v>
      </c>
      <c r="M210" s="10">
        <v>66606</v>
      </c>
      <c r="N210" s="10">
        <v>4.8</v>
      </c>
    </row>
    <row r="211" spans="1:14" x14ac:dyDescent="0.25">
      <c r="A211" s="5" t="s">
        <v>219</v>
      </c>
      <c r="B211" s="10">
        <v>2012</v>
      </c>
      <c r="C211" s="10">
        <v>944</v>
      </c>
      <c r="D211" s="10">
        <v>115</v>
      </c>
      <c r="E211" s="10">
        <v>162223</v>
      </c>
      <c r="F211" s="10">
        <v>153</v>
      </c>
      <c r="G211" s="10" t="s">
        <v>530</v>
      </c>
      <c r="H211" s="10">
        <v>2.4</v>
      </c>
      <c r="I211" s="10">
        <v>53216</v>
      </c>
      <c r="J211" s="10">
        <v>4.7</v>
      </c>
      <c r="K211" s="10">
        <v>44528</v>
      </c>
      <c r="L211" s="10">
        <v>4.4000000000000004</v>
      </c>
      <c r="M211" s="10">
        <v>64178</v>
      </c>
      <c r="N211" s="10">
        <v>4.9000000000000004</v>
      </c>
    </row>
    <row r="212" spans="1:14" x14ac:dyDescent="0.25">
      <c r="A212" s="5" t="s">
        <v>219</v>
      </c>
      <c r="B212" s="10">
        <v>2013</v>
      </c>
      <c r="C212" s="10">
        <v>1081</v>
      </c>
      <c r="D212" s="10">
        <v>99</v>
      </c>
      <c r="E212" s="10">
        <v>163234</v>
      </c>
      <c r="F212" s="10">
        <v>138</v>
      </c>
      <c r="G212" s="10" t="s">
        <v>360</v>
      </c>
      <c r="H212" s="10"/>
      <c r="I212" s="10">
        <v>47496</v>
      </c>
      <c r="J212" s="10">
        <v>4.9000000000000004</v>
      </c>
      <c r="K212" s="10">
        <v>58665</v>
      </c>
      <c r="L212" s="10">
        <v>5</v>
      </c>
      <c r="M212" s="10">
        <v>57073</v>
      </c>
      <c r="N212" s="10">
        <v>5.0999999999999996</v>
      </c>
    </row>
    <row r="213" spans="1:14" x14ac:dyDescent="0.25">
      <c r="A213" s="5" t="s">
        <v>219</v>
      </c>
      <c r="B213" s="10">
        <v>2014</v>
      </c>
      <c r="C213" s="10">
        <v>1191</v>
      </c>
      <c r="D213" s="10">
        <v>134</v>
      </c>
      <c r="E213" s="10">
        <v>179022</v>
      </c>
      <c r="F213" s="10">
        <v>135</v>
      </c>
      <c r="G213" s="10" t="s">
        <v>580</v>
      </c>
      <c r="H213" s="10">
        <v>2.5</v>
      </c>
      <c r="I213" s="10">
        <v>46686</v>
      </c>
      <c r="J213" s="10">
        <v>5.2</v>
      </c>
      <c r="K213" s="10">
        <v>55311</v>
      </c>
      <c r="L213" s="10">
        <v>4.9000000000000004</v>
      </c>
      <c r="M213" s="10">
        <v>76305</v>
      </c>
      <c r="N213" s="10">
        <v>5.6</v>
      </c>
    </row>
    <row r="214" spans="1:14" x14ac:dyDescent="0.25">
      <c r="A214" s="5" t="s">
        <v>219</v>
      </c>
      <c r="B214" s="10">
        <v>2015</v>
      </c>
      <c r="C214" s="10">
        <v>1256</v>
      </c>
      <c r="D214" s="10">
        <v>107</v>
      </c>
      <c r="E214" s="10">
        <v>171722</v>
      </c>
      <c r="F214" s="10">
        <v>126</v>
      </c>
      <c r="G214" s="10" t="s">
        <v>532</v>
      </c>
      <c r="H214" s="10">
        <v>2.8</v>
      </c>
      <c r="I214" s="10">
        <v>53930</v>
      </c>
      <c r="J214" s="10">
        <v>4.8</v>
      </c>
      <c r="K214" s="10">
        <v>60182</v>
      </c>
      <c r="L214" s="10">
        <v>4.7</v>
      </c>
      <c r="M214" s="10">
        <v>56984</v>
      </c>
      <c r="N214" s="10">
        <v>5.2</v>
      </c>
    </row>
    <row r="215" spans="1:14" x14ac:dyDescent="0.25">
      <c r="A215" s="5" t="s">
        <v>219</v>
      </c>
      <c r="B215" s="10">
        <v>2016</v>
      </c>
      <c r="C215" s="10">
        <v>1379</v>
      </c>
      <c r="D215" s="10">
        <v>107</v>
      </c>
      <c r="E215" s="10">
        <v>162817</v>
      </c>
      <c r="F215" s="10">
        <v>110</v>
      </c>
      <c r="G215" s="10" t="s">
        <v>533</v>
      </c>
      <c r="H215" s="10">
        <v>2.9</v>
      </c>
      <c r="I215" s="10">
        <v>59853</v>
      </c>
      <c r="J215" s="10">
        <v>4.4000000000000004</v>
      </c>
      <c r="K215" s="10">
        <v>51310</v>
      </c>
      <c r="L215" s="10">
        <v>4.5999999999999996</v>
      </c>
      <c r="M215" s="10">
        <v>51321</v>
      </c>
      <c r="N215" s="10">
        <v>4.7</v>
      </c>
    </row>
    <row r="216" spans="1:14" x14ac:dyDescent="0.25">
      <c r="A216" s="5" t="s">
        <v>219</v>
      </c>
      <c r="B216" s="10">
        <v>2017</v>
      </c>
      <c r="C216" s="10">
        <v>1320</v>
      </c>
      <c r="D216" s="10">
        <v>69</v>
      </c>
      <c r="E216" s="10">
        <v>189707</v>
      </c>
      <c r="F216" s="10">
        <v>133</v>
      </c>
      <c r="G216" s="10" t="s">
        <v>360</v>
      </c>
      <c r="H216" s="10"/>
      <c r="I216" s="10">
        <v>68116</v>
      </c>
      <c r="J216" s="10">
        <v>5</v>
      </c>
      <c r="K216" s="10">
        <v>58329</v>
      </c>
      <c r="L216" s="10">
        <v>4.8</v>
      </c>
      <c r="M216" s="10">
        <v>63262</v>
      </c>
      <c r="N216" s="10">
        <v>5.7</v>
      </c>
    </row>
    <row r="217" spans="1:14" x14ac:dyDescent="0.25">
      <c r="A217" s="5" t="s">
        <v>219</v>
      </c>
      <c r="B217" s="10">
        <v>2018</v>
      </c>
      <c r="C217" s="10">
        <v>1415</v>
      </c>
      <c r="D217" s="10">
        <v>51</v>
      </c>
      <c r="E217" s="10">
        <v>156025</v>
      </c>
      <c r="F217" s="10">
        <v>106</v>
      </c>
      <c r="G217" s="10" t="s">
        <v>534</v>
      </c>
      <c r="H217" s="10">
        <v>2.9</v>
      </c>
      <c r="I217" s="10">
        <v>53244</v>
      </c>
      <c r="J217" s="10">
        <v>4.9000000000000004</v>
      </c>
      <c r="K217" s="10">
        <v>57310</v>
      </c>
      <c r="L217" s="10">
        <v>5.2</v>
      </c>
      <c r="M217" s="10">
        <v>45224</v>
      </c>
      <c r="N217" s="10">
        <v>6.3</v>
      </c>
    </row>
    <row r="218" spans="1:14" x14ac:dyDescent="0.25">
      <c r="A218" s="5" t="s">
        <v>219</v>
      </c>
      <c r="B218" s="10">
        <v>2019</v>
      </c>
      <c r="C218" s="10">
        <v>1591</v>
      </c>
      <c r="D218" s="10">
        <v>60</v>
      </c>
      <c r="E218" s="10">
        <v>203881</v>
      </c>
      <c r="F218" s="10">
        <v>124</v>
      </c>
      <c r="G218" s="10" t="s">
        <v>581</v>
      </c>
      <c r="H218" s="10">
        <v>2.9</v>
      </c>
      <c r="I218" s="10">
        <v>72243</v>
      </c>
      <c r="J218" s="10">
        <v>5</v>
      </c>
      <c r="K218" s="10">
        <v>59847</v>
      </c>
      <c r="L218" s="10">
        <v>5.0999999999999996</v>
      </c>
      <c r="M218" s="10">
        <v>70860</v>
      </c>
      <c r="N218" s="10">
        <v>5.8</v>
      </c>
    </row>
    <row r="219" spans="1:14" x14ac:dyDescent="0.25">
      <c r="A219" s="5" t="s">
        <v>219</v>
      </c>
      <c r="B219" s="10">
        <v>2020</v>
      </c>
      <c r="C219" s="10">
        <v>1557</v>
      </c>
      <c r="D219" s="10">
        <v>73</v>
      </c>
      <c r="E219" s="10">
        <v>192129</v>
      </c>
      <c r="F219" s="10">
        <v>118</v>
      </c>
      <c r="G219" s="10" t="s">
        <v>582</v>
      </c>
      <c r="H219" s="10">
        <v>3.7</v>
      </c>
      <c r="I219" s="10">
        <v>88025</v>
      </c>
      <c r="J219" s="10">
        <v>4.8</v>
      </c>
      <c r="K219" s="10">
        <v>57808</v>
      </c>
      <c r="L219" s="10">
        <v>5.3</v>
      </c>
      <c r="M219" s="10">
        <v>45088</v>
      </c>
      <c r="N219" s="10">
        <v>5.5</v>
      </c>
    </row>
    <row r="220" spans="1:14" x14ac:dyDescent="0.25">
      <c r="A220" s="5" t="s">
        <v>219</v>
      </c>
      <c r="B220" s="10">
        <v>2021</v>
      </c>
      <c r="C220" s="10">
        <v>1441</v>
      </c>
      <c r="D220" s="10">
        <v>54</v>
      </c>
      <c r="E220" s="10">
        <v>205393</v>
      </c>
      <c r="F220" s="10">
        <v>137</v>
      </c>
      <c r="G220" s="10" t="s">
        <v>380</v>
      </c>
      <c r="H220" s="10">
        <v>2.1</v>
      </c>
      <c r="I220" s="10">
        <v>93346</v>
      </c>
      <c r="J220" s="10">
        <v>5</v>
      </c>
      <c r="K220" s="10">
        <v>51349</v>
      </c>
      <c r="L220" s="10">
        <v>4.5999999999999996</v>
      </c>
      <c r="M220" s="10">
        <v>60664</v>
      </c>
      <c r="N220" s="10">
        <v>5.7</v>
      </c>
    </row>
    <row r="221" spans="1:14" x14ac:dyDescent="0.25">
      <c r="A221" s="5" t="s">
        <v>219</v>
      </c>
      <c r="B221" s="10">
        <v>2022</v>
      </c>
      <c r="C221" s="10">
        <v>1426</v>
      </c>
      <c r="D221" s="10">
        <v>82</v>
      </c>
      <c r="E221" s="10">
        <v>169194</v>
      </c>
      <c r="F221" s="10">
        <v>112</v>
      </c>
      <c r="G221" s="10" t="s">
        <v>554</v>
      </c>
      <c r="H221" s="10">
        <v>1.7</v>
      </c>
      <c r="I221" s="10">
        <v>65163</v>
      </c>
      <c r="J221" s="10">
        <v>4.4000000000000004</v>
      </c>
      <c r="K221" s="10">
        <v>52738</v>
      </c>
      <c r="L221" s="10">
        <v>4.8</v>
      </c>
      <c r="M221" s="10">
        <v>51158</v>
      </c>
      <c r="N221" s="10">
        <v>5.2</v>
      </c>
    </row>
    <row r="222" spans="1:14" x14ac:dyDescent="0.25">
      <c r="A222" s="5" t="s">
        <v>219</v>
      </c>
      <c r="B222" s="10">
        <v>2023</v>
      </c>
      <c r="C222" s="10">
        <v>1418</v>
      </c>
      <c r="D222" s="10">
        <v>62</v>
      </c>
      <c r="E222" s="10">
        <v>150949</v>
      </c>
      <c r="F222" s="10">
        <v>102</v>
      </c>
      <c r="G222" s="10" t="s">
        <v>545</v>
      </c>
      <c r="H222" s="10">
        <v>3</v>
      </c>
      <c r="I222" s="10">
        <v>64854</v>
      </c>
      <c r="J222" s="10">
        <v>4.7</v>
      </c>
      <c r="K222" s="10">
        <v>31073</v>
      </c>
      <c r="L222" s="10">
        <v>4.5999999999999996</v>
      </c>
      <c r="M222" s="10">
        <v>54932</v>
      </c>
      <c r="N222" s="10">
        <v>5.9</v>
      </c>
    </row>
    <row r="223" spans="1:14" x14ac:dyDescent="0.25">
      <c r="A223" s="5" t="s">
        <v>219</v>
      </c>
      <c r="B223" s="10">
        <v>2024</v>
      </c>
      <c r="C223" s="10">
        <v>1330</v>
      </c>
      <c r="D223" s="10">
        <v>32</v>
      </c>
      <c r="E223" s="10">
        <v>192000</v>
      </c>
      <c r="F223" s="10">
        <v>141</v>
      </c>
      <c r="G223" s="10" t="s">
        <v>529</v>
      </c>
      <c r="H223" s="10">
        <v>3.4</v>
      </c>
      <c r="I223" s="10">
        <v>66995</v>
      </c>
      <c r="J223" s="10">
        <v>5.3</v>
      </c>
      <c r="K223" s="10">
        <v>46144</v>
      </c>
      <c r="L223" s="10">
        <v>5.2</v>
      </c>
      <c r="M223" s="10">
        <v>78687</v>
      </c>
      <c r="N223" s="10">
        <v>5.9</v>
      </c>
    </row>
    <row r="224" spans="1:14" x14ac:dyDescent="0.25">
      <c r="A224" s="5" t="s">
        <v>219</v>
      </c>
      <c r="B224" s="10">
        <v>2025</v>
      </c>
      <c r="C224" s="10">
        <v>1372</v>
      </c>
      <c r="D224" s="10">
        <v>38</v>
      </c>
      <c r="E224" s="10">
        <v>197836</v>
      </c>
      <c r="F224" s="10">
        <v>140</v>
      </c>
      <c r="G224" s="10" t="s">
        <v>583</v>
      </c>
      <c r="H224" s="10">
        <v>2.2000000000000002</v>
      </c>
      <c r="I224" s="10">
        <v>82407</v>
      </c>
      <c r="J224" s="10">
        <v>5.5</v>
      </c>
      <c r="K224" s="10">
        <v>32908</v>
      </c>
      <c r="L224" s="10">
        <v>4.9000000000000004</v>
      </c>
      <c r="M224" s="10">
        <v>81215</v>
      </c>
      <c r="N224" s="10">
        <v>6.7</v>
      </c>
    </row>
    <row r="225" spans="1:14" x14ac:dyDescent="0.25">
      <c r="A225" s="5" t="s">
        <v>219</v>
      </c>
      <c r="B225" s="10">
        <v>2026</v>
      </c>
      <c r="C225" s="10"/>
      <c r="D225" s="10"/>
      <c r="E225" s="10">
        <v>199200</v>
      </c>
      <c r="F225" s="10"/>
      <c r="G225" s="10" t="s">
        <v>167</v>
      </c>
      <c r="H225" s="10"/>
      <c r="I225" s="10"/>
      <c r="J225" s="10"/>
      <c r="K225" s="10"/>
      <c r="L225" s="10"/>
      <c r="M225" s="10"/>
      <c r="N225" s="10"/>
    </row>
  </sheetData>
  <pageMargins left="0.7" right="0.7" top="0.75" bottom="0.75" header="0.3" footer="0.3"/>
  <pageSetup paperSize="9" orientation="portrait" horizontalDpi="300" verticalDpi="300"/>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41"/>
  <sheetViews>
    <sheetView workbookViewId="0"/>
  </sheetViews>
  <sheetFormatPr defaultColWidth="11.42578125" defaultRowHeight="15" x14ac:dyDescent="0.25"/>
  <cols>
    <col min="1" max="1" width="27.7109375" customWidth="1"/>
    <col min="2" max="20" width="31.7109375" customWidth="1"/>
  </cols>
  <sheetData>
    <row r="1" spans="1:7" ht="21" customHeight="1" x14ac:dyDescent="0.25">
      <c r="A1" s="1" t="s">
        <v>69</v>
      </c>
    </row>
    <row r="2" spans="1:7" ht="30" customHeight="1" x14ac:dyDescent="0.25">
      <c r="A2" s="8" t="s">
        <v>70</v>
      </c>
    </row>
    <row r="3" spans="1:7" ht="30" customHeight="1" x14ac:dyDescent="0.25">
      <c r="A3" s="4" t="s">
        <v>168</v>
      </c>
      <c r="B3" s="9" t="s">
        <v>584</v>
      </c>
      <c r="C3" s="9" t="s">
        <v>585</v>
      </c>
      <c r="D3" s="9" t="s">
        <v>586</v>
      </c>
      <c r="E3" s="9" t="s">
        <v>587</v>
      </c>
      <c r="F3" s="9" t="s">
        <v>588</v>
      </c>
      <c r="G3" s="9" t="s">
        <v>182</v>
      </c>
    </row>
    <row r="4" spans="1:7" ht="25.5" customHeight="1" x14ac:dyDescent="0.25">
      <c r="A4" s="5">
        <v>1988</v>
      </c>
      <c r="B4" s="10">
        <v>153</v>
      </c>
      <c r="C4" s="10">
        <v>6</v>
      </c>
      <c r="D4" s="10">
        <v>159</v>
      </c>
      <c r="E4" s="10"/>
      <c r="F4" s="10"/>
      <c r="G4" s="10">
        <v>258</v>
      </c>
    </row>
    <row r="5" spans="1:7" x14ac:dyDescent="0.25">
      <c r="A5" s="5">
        <v>1989</v>
      </c>
      <c r="B5" s="10">
        <v>166</v>
      </c>
      <c r="C5" s="10">
        <v>10</v>
      </c>
      <c r="D5" s="10">
        <v>176</v>
      </c>
      <c r="E5" s="10">
        <v>292</v>
      </c>
      <c r="F5" s="10">
        <v>39</v>
      </c>
      <c r="G5" s="10">
        <v>331</v>
      </c>
    </row>
    <row r="6" spans="1:7" x14ac:dyDescent="0.25">
      <c r="A6" s="5">
        <v>1990</v>
      </c>
      <c r="B6" s="10">
        <v>164</v>
      </c>
      <c r="C6" s="10">
        <v>7</v>
      </c>
      <c r="D6" s="10">
        <v>171</v>
      </c>
      <c r="E6" s="10">
        <v>298</v>
      </c>
      <c r="F6" s="10">
        <v>47</v>
      </c>
      <c r="G6" s="10">
        <v>345</v>
      </c>
    </row>
    <row r="7" spans="1:7" x14ac:dyDescent="0.25">
      <c r="A7" s="5">
        <v>1991</v>
      </c>
      <c r="B7" s="10">
        <v>154</v>
      </c>
      <c r="C7" s="10">
        <v>9</v>
      </c>
      <c r="D7" s="10">
        <v>163</v>
      </c>
      <c r="E7" s="10">
        <v>298</v>
      </c>
      <c r="F7" s="10">
        <v>67</v>
      </c>
      <c r="G7" s="10">
        <v>365</v>
      </c>
    </row>
    <row r="8" spans="1:7" x14ac:dyDescent="0.25">
      <c r="A8" s="5">
        <v>1992</v>
      </c>
      <c r="B8" s="10">
        <v>140</v>
      </c>
      <c r="C8" s="10">
        <v>6</v>
      </c>
      <c r="D8" s="10">
        <v>146</v>
      </c>
      <c r="E8" s="10">
        <v>279</v>
      </c>
      <c r="F8" s="10">
        <v>68</v>
      </c>
      <c r="G8" s="10">
        <v>347</v>
      </c>
    </row>
    <row r="9" spans="1:7" x14ac:dyDescent="0.25">
      <c r="A9" s="5">
        <v>1993</v>
      </c>
      <c r="B9" s="10">
        <v>132</v>
      </c>
      <c r="C9" s="10">
        <v>12</v>
      </c>
      <c r="D9" s="10">
        <v>144</v>
      </c>
      <c r="E9" s="10">
        <v>283</v>
      </c>
      <c r="F9" s="10">
        <v>86</v>
      </c>
      <c r="G9" s="10">
        <v>369</v>
      </c>
    </row>
    <row r="10" spans="1:7" x14ac:dyDescent="0.25">
      <c r="A10" s="5">
        <v>1994</v>
      </c>
      <c r="B10" s="10">
        <v>119</v>
      </c>
      <c r="C10" s="10">
        <v>12</v>
      </c>
      <c r="D10" s="10">
        <v>131</v>
      </c>
      <c r="E10" s="10">
        <v>262</v>
      </c>
      <c r="F10" s="10">
        <v>101</v>
      </c>
      <c r="G10" s="10">
        <v>363</v>
      </c>
    </row>
    <row r="11" spans="1:7" x14ac:dyDescent="0.25">
      <c r="A11" s="5">
        <v>1995</v>
      </c>
      <c r="B11" s="10">
        <v>108</v>
      </c>
      <c r="C11" s="10">
        <v>12</v>
      </c>
      <c r="D11" s="10">
        <v>120</v>
      </c>
      <c r="E11" s="10">
        <v>268</v>
      </c>
      <c r="F11" s="10">
        <v>91</v>
      </c>
      <c r="G11" s="10">
        <v>359</v>
      </c>
    </row>
    <row r="12" spans="1:7" x14ac:dyDescent="0.25">
      <c r="A12" s="5">
        <v>1996</v>
      </c>
      <c r="B12" s="10">
        <v>106</v>
      </c>
      <c r="C12" s="10">
        <v>1</v>
      </c>
      <c r="D12" s="10">
        <v>107</v>
      </c>
      <c r="E12" s="10">
        <v>278</v>
      </c>
      <c r="F12" s="10">
        <v>56</v>
      </c>
      <c r="G12" s="10">
        <v>334</v>
      </c>
    </row>
    <row r="13" spans="1:7" x14ac:dyDescent="0.25">
      <c r="A13" s="5">
        <v>1997</v>
      </c>
      <c r="B13" s="10">
        <v>98</v>
      </c>
      <c r="C13" s="10">
        <v>3</v>
      </c>
      <c r="D13" s="10">
        <v>101</v>
      </c>
      <c r="E13" s="10">
        <v>275</v>
      </c>
      <c r="F13" s="10">
        <v>65</v>
      </c>
      <c r="G13" s="10">
        <v>340</v>
      </c>
    </row>
    <row r="14" spans="1:7" x14ac:dyDescent="0.25">
      <c r="A14" s="5">
        <v>1998</v>
      </c>
      <c r="B14" s="10">
        <v>95</v>
      </c>
      <c r="C14" s="10">
        <v>11</v>
      </c>
      <c r="D14" s="10">
        <v>106</v>
      </c>
      <c r="E14" s="10">
        <v>289</v>
      </c>
      <c r="F14" s="10">
        <v>54</v>
      </c>
      <c r="G14" s="10">
        <v>343</v>
      </c>
    </row>
    <row r="15" spans="1:7" x14ac:dyDescent="0.25">
      <c r="A15" s="5">
        <v>1999</v>
      </c>
      <c r="B15" s="10">
        <v>94</v>
      </c>
      <c r="C15" s="10">
        <v>1</v>
      </c>
      <c r="D15" s="10">
        <v>95</v>
      </c>
      <c r="E15" s="10">
        <v>264</v>
      </c>
      <c r="F15" s="10">
        <v>87</v>
      </c>
      <c r="G15" s="10">
        <v>351</v>
      </c>
    </row>
    <row r="16" spans="1:7" x14ac:dyDescent="0.25">
      <c r="A16" s="5">
        <v>2000</v>
      </c>
      <c r="B16" s="10">
        <v>68</v>
      </c>
      <c r="C16" s="10">
        <v>22</v>
      </c>
      <c r="D16" s="10">
        <v>90</v>
      </c>
      <c r="E16" s="10">
        <v>163</v>
      </c>
      <c r="F16" s="10">
        <v>183</v>
      </c>
      <c r="G16" s="10">
        <v>346</v>
      </c>
    </row>
    <row r="17" spans="1:7" x14ac:dyDescent="0.25">
      <c r="A17" s="5">
        <v>2001</v>
      </c>
      <c r="B17" s="10">
        <v>81</v>
      </c>
      <c r="C17" s="10">
        <v>6</v>
      </c>
      <c r="D17" s="10">
        <v>87</v>
      </c>
      <c r="E17" s="10">
        <v>238</v>
      </c>
      <c r="F17" s="10">
        <v>82</v>
      </c>
      <c r="G17" s="10">
        <v>320</v>
      </c>
    </row>
    <row r="18" spans="1:7" x14ac:dyDescent="0.25">
      <c r="A18" s="5">
        <v>2002</v>
      </c>
      <c r="B18" s="10">
        <v>73</v>
      </c>
      <c r="C18" s="10">
        <v>11</v>
      </c>
      <c r="D18" s="10">
        <v>84</v>
      </c>
      <c r="E18" s="10">
        <v>197</v>
      </c>
      <c r="F18" s="10">
        <v>131</v>
      </c>
      <c r="G18" s="10">
        <v>328</v>
      </c>
    </row>
    <row r="19" spans="1:7" x14ac:dyDescent="0.25">
      <c r="A19" s="5">
        <v>2003</v>
      </c>
      <c r="B19" s="10">
        <v>63</v>
      </c>
      <c r="C19" s="10">
        <v>18</v>
      </c>
      <c r="D19" s="10">
        <v>81</v>
      </c>
      <c r="E19" s="10">
        <v>201</v>
      </c>
      <c r="F19" s="10">
        <v>125</v>
      </c>
      <c r="G19" s="10">
        <v>326</v>
      </c>
    </row>
    <row r="20" spans="1:7" x14ac:dyDescent="0.25">
      <c r="A20" s="5">
        <v>2004</v>
      </c>
      <c r="B20" s="10">
        <v>57</v>
      </c>
      <c r="C20" s="10">
        <v>12</v>
      </c>
      <c r="D20" s="10">
        <v>69</v>
      </c>
      <c r="E20" s="10">
        <v>193</v>
      </c>
      <c r="F20" s="10">
        <v>122</v>
      </c>
      <c r="G20" s="10">
        <v>315</v>
      </c>
    </row>
    <row r="21" spans="1:7" x14ac:dyDescent="0.25">
      <c r="A21" s="5">
        <v>2005</v>
      </c>
      <c r="B21" s="10">
        <v>40</v>
      </c>
      <c r="C21" s="10">
        <v>10</v>
      </c>
      <c r="D21" s="10">
        <v>50</v>
      </c>
      <c r="E21" s="10">
        <v>166</v>
      </c>
      <c r="F21" s="10">
        <v>112</v>
      </c>
      <c r="G21" s="10">
        <v>278</v>
      </c>
    </row>
    <row r="22" spans="1:7" x14ac:dyDescent="0.25">
      <c r="A22" s="5">
        <v>2006</v>
      </c>
      <c r="B22" s="10">
        <v>32</v>
      </c>
      <c r="C22" s="10">
        <v>12</v>
      </c>
      <c r="D22" s="10">
        <v>44</v>
      </c>
      <c r="E22" s="10">
        <v>157</v>
      </c>
      <c r="F22" s="10">
        <v>95</v>
      </c>
      <c r="G22" s="10">
        <v>252</v>
      </c>
    </row>
    <row r="23" spans="1:7" x14ac:dyDescent="0.25">
      <c r="A23" s="5">
        <v>2007</v>
      </c>
      <c r="B23" s="10">
        <v>28</v>
      </c>
      <c r="C23" s="10">
        <v>10</v>
      </c>
      <c r="D23" s="10">
        <v>38</v>
      </c>
      <c r="E23" s="10">
        <v>158</v>
      </c>
      <c r="F23" s="10">
        <v>89</v>
      </c>
      <c r="G23" s="10">
        <v>247</v>
      </c>
    </row>
    <row r="24" spans="1:7" x14ac:dyDescent="0.25">
      <c r="A24" s="5">
        <v>2008</v>
      </c>
      <c r="B24" s="10">
        <v>26</v>
      </c>
      <c r="C24" s="10">
        <v>9</v>
      </c>
      <c r="D24" s="10">
        <v>35</v>
      </c>
      <c r="E24" s="10">
        <v>139</v>
      </c>
      <c r="F24" s="10">
        <v>118</v>
      </c>
      <c r="G24" s="10">
        <v>257</v>
      </c>
    </row>
    <row r="25" spans="1:7" x14ac:dyDescent="0.25">
      <c r="A25" s="5">
        <v>2009</v>
      </c>
      <c r="B25" s="10">
        <v>25</v>
      </c>
      <c r="C25" s="10">
        <v>6</v>
      </c>
      <c r="D25" s="10">
        <v>31</v>
      </c>
      <c r="E25" s="10">
        <v>150</v>
      </c>
      <c r="F25" s="10">
        <v>104</v>
      </c>
      <c r="G25" s="10">
        <v>254</v>
      </c>
    </row>
    <row r="26" spans="1:7" x14ac:dyDescent="0.25">
      <c r="A26" s="5">
        <v>2010</v>
      </c>
      <c r="B26" s="10">
        <v>20</v>
      </c>
      <c r="C26" s="10">
        <v>10</v>
      </c>
      <c r="D26" s="10">
        <v>30</v>
      </c>
      <c r="E26" s="10">
        <v>140</v>
      </c>
      <c r="F26" s="10">
        <v>109</v>
      </c>
      <c r="G26" s="10">
        <v>249</v>
      </c>
    </row>
    <row r="27" spans="1:7" x14ac:dyDescent="0.25">
      <c r="A27" s="5">
        <v>2011</v>
      </c>
      <c r="B27" s="10">
        <v>21</v>
      </c>
      <c r="C27" s="10">
        <v>6</v>
      </c>
      <c r="D27" s="10">
        <v>27</v>
      </c>
      <c r="E27" s="10">
        <v>148</v>
      </c>
      <c r="F27" s="10">
        <v>106</v>
      </c>
      <c r="G27" s="10">
        <v>254</v>
      </c>
    </row>
    <row r="28" spans="1:7" x14ac:dyDescent="0.25">
      <c r="A28" s="5">
        <v>2012</v>
      </c>
      <c r="B28" s="10">
        <v>16</v>
      </c>
      <c r="C28" s="10">
        <v>6</v>
      </c>
      <c r="D28" s="10">
        <v>22</v>
      </c>
      <c r="E28" s="10">
        <v>142</v>
      </c>
      <c r="F28" s="10">
        <v>115</v>
      </c>
      <c r="G28" s="10">
        <v>257</v>
      </c>
    </row>
    <row r="29" spans="1:7" x14ac:dyDescent="0.25">
      <c r="A29" s="5">
        <v>2013</v>
      </c>
      <c r="B29" s="10">
        <v>15</v>
      </c>
      <c r="C29" s="10">
        <v>6</v>
      </c>
      <c r="D29" s="10">
        <v>21</v>
      </c>
      <c r="E29" s="10">
        <v>145</v>
      </c>
      <c r="F29" s="10">
        <v>112</v>
      </c>
      <c r="G29" s="10">
        <v>257</v>
      </c>
    </row>
    <row r="30" spans="1:7" x14ac:dyDescent="0.25">
      <c r="A30" s="5">
        <v>2014</v>
      </c>
      <c r="B30" s="10">
        <v>11</v>
      </c>
      <c r="C30" s="10">
        <v>7</v>
      </c>
      <c r="D30" s="10">
        <v>18</v>
      </c>
      <c r="E30" s="10">
        <v>143</v>
      </c>
      <c r="F30" s="10">
        <v>117</v>
      </c>
      <c r="G30" s="10">
        <v>260</v>
      </c>
    </row>
    <row r="31" spans="1:7" x14ac:dyDescent="0.25">
      <c r="A31" s="5">
        <v>2015</v>
      </c>
      <c r="B31" s="10">
        <v>10</v>
      </c>
      <c r="C31" s="10">
        <v>6</v>
      </c>
      <c r="D31" s="10">
        <v>16</v>
      </c>
      <c r="E31" s="10">
        <v>139</v>
      </c>
      <c r="F31" s="10">
        <v>115</v>
      </c>
      <c r="G31" s="10">
        <v>254</v>
      </c>
    </row>
    <row r="32" spans="1:7" x14ac:dyDescent="0.25">
      <c r="A32" s="5">
        <v>2016</v>
      </c>
      <c r="B32" s="10">
        <v>10</v>
      </c>
      <c r="C32" s="10">
        <v>5</v>
      </c>
      <c r="D32" s="10">
        <v>15</v>
      </c>
      <c r="E32" s="10">
        <v>136</v>
      </c>
      <c r="F32" s="10">
        <v>117</v>
      </c>
      <c r="G32" s="10">
        <v>253</v>
      </c>
    </row>
    <row r="33" spans="1:7" x14ac:dyDescent="0.25">
      <c r="A33" s="5">
        <v>2017</v>
      </c>
      <c r="B33" s="10">
        <v>8</v>
      </c>
      <c r="C33" s="10">
        <v>4</v>
      </c>
      <c r="D33" s="10">
        <v>12</v>
      </c>
      <c r="E33" s="10">
        <v>133</v>
      </c>
      <c r="F33" s="10">
        <v>93</v>
      </c>
      <c r="G33" s="10">
        <v>226</v>
      </c>
    </row>
    <row r="34" spans="1:7" x14ac:dyDescent="0.25">
      <c r="A34" s="5">
        <v>2018</v>
      </c>
      <c r="B34" s="10">
        <v>8</v>
      </c>
      <c r="C34" s="10">
        <v>4</v>
      </c>
      <c r="D34" s="10">
        <v>12</v>
      </c>
      <c r="E34" s="10">
        <v>121</v>
      </c>
      <c r="F34" s="10">
        <v>100</v>
      </c>
      <c r="G34" s="10">
        <v>221</v>
      </c>
    </row>
    <row r="35" spans="1:7" x14ac:dyDescent="0.25">
      <c r="A35" s="5">
        <v>2019</v>
      </c>
      <c r="B35" s="10">
        <v>8</v>
      </c>
      <c r="C35" s="10">
        <v>3</v>
      </c>
      <c r="D35" s="10">
        <v>11</v>
      </c>
      <c r="E35" s="10">
        <v>146</v>
      </c>
      <c r="F35" s="10">
        <v>80</v>
      </c>
      <c r="G35" s="10">
        <v>226</v>
      </c>
    </row>
    <row r="36" spans="1:7" x14ac:dyDescent="0.25">
      <c r="A36" s="5">
        <v>2020</v>
      </c>
      <c r="B36" s="10">
        <v>8</v>
      </c>
      <c r="C36" s="10">
        <v>3</v>
      </c>
      <c r="D36" s="10">
        <v>11</v>
      </c>
      <c r="E36" s="10">
        <v>131</v>
      </c>
      <c r="F36" s="10">
        <v>101</v>
      </c>
      <c r="G36" s="10">
        <v>232</v>
      </c>
    </row>
    <row r="37" spans="1:7" x14ac:dyDescent="0.25">
      <c r="A37" s="5">
        <v>2021</v>
      </c>
      <c r="B37" s="10">
        <v>10</v>
      </c>
      <c r="C37" s="10">
        <v>2</v>
      </c>
      <c r="D37" s="10">
        <v>12</v>
      </c>
      <c r="E37" s="10">
        <v>140</v>
      </c>
      <c r="F37" s="10">
        <v>73</v>
      </c>
      <c r="G37" s="10">
        <v>213</v>
      </c>
    </row>
    <row r="38" spans="1:7" x14ac:dyDescent="0.25">
      <c r="A38" s="5">
        <v>2022</v>
      </c>
      <c r="B38" s="10">
        <v>8</v>
      </c>
      <c r="C38" s="10">
        <v>2</v>
      </c>
      <c r="D38" s="10">
        <v>10</v>
      </c>
      <c r="E38" s="10">
        <v>123</v>
      </c>
      <c r="F38" s="10">
        <v>87</v>
      </c>
      <c r="G38" s="10">
        <v>210</v>
      </c>
    </row>
    <row r="39" spans="1:7" x14ac:dyDescent="0.25">
      <c r="A39" s="5">
        <v>2023</v>
      </c>
      <c r="B39" s="10">
        <v>8</v>
      </c>
      <c r="C39" s="10">
        <v>2</v>
      </c>
      <c r="D39" s="10">
        <v>10</v>
      </c>
      <c r="E39" s="10">
        <v>126</v>
      </c>
      <c r="F39" s="10">
        <v>87</v>
      </c>
      <c r="G39" s="10">
        <v>213</v>
      </c>
    </row>
    <row r="40" spans="1:7" x14ac:dyDescent="0.25">
      <c r="A40" s="5">
        <v>2024</v>
      </c>
      <c r="B40" s="10">
        <v>7</v>
      </c>
      <c r="C40" s="10">
        <v>4</v>
      </c>
      <c r="D40" s="10">
        <v>11</v>
      </c>
      <c r="E40" s="10">
        <v>119</v>
      </c>
      <c r="F40" s="10">
        <v>96</v>
      </c>
      <c r="G40" s="10">
        <v>215</v>
      </c>
    </row>
    <row r="41" spans="1:7" x14ac:dyDescent="0.25">
      <c r="A41" s="5">
        <v>2025</v>
      </c>
      <c r="B41" s="10">
        <v>6</v>
      </c>
      <c r="C41" s="10">
        <v>3</v>
      </c>
      <c r="D41" s="10">
        <v>9</v>
      </c>
      <c r="E41" s="10">
        <v>116</v>
      </c>
      <c r="F41" s="10">
        <v>94</v>
      </c>
      <c r="G41" s="10">
        <v>210</v>
      </c>
    </row>
  </sheetData>
  <pageMargins left="0.7" right="0.7" top="0.75" bottom="0.75" header="0.3" footer="0.3"/>
  <pageSetup paperSize="9" orientation="portrait" horizontalDpi="300" verticalDpi="300"/>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36"/>
  <sheetViews>
    <sheetView workbookViewId="0"/>
  </sheetViews>
  <sheetFormatPr defaultColWidth="11.42578125" defaultRowHeight="15" x14ac:dyDescent="0.25"/>
  <cols>
    <col min="1" max="1" width="27.7109375" customWidth="1"/>
    <col min="2" max="20" width="31.7109375" customWidth="1"/>
  </cols>
  <sheetData>
    <row r="1" spans="1:8" ht="21" customHeight="1" x14ac:dyDescent="0.25">
      <c r="A1" s="1" t="s">
        <v>71</v>
      </c>
    </row>
    <row r="2" spans="1:8" ht="30" customHeight="1" x14ac:dyDescent="0.25">
      <c r="A2" s="8" t="s">
        <v>12</v>
      </c>
    </row>
    <row r="3" spans="1:8" ht="30" customHeight="1" x14ac:dyDescent="0.25">
      <c r="A3" s="4" t="s">
        <v>168</v>
      </c>
      <c r="B3" s="9" t="s">
        <v>589</v>
      </c>
      <c r="C3" s="9" t="s">
        <v>590</v>
      </c>
      <c r="D3" s="9" t="s">
        <v>591</v>
      </c>
      <c r="E3" s="9" t="s">
        <v>592</v>
      </c>
      <c r="F3" s="9" t="s">
        <v>593</v>
      </c>
      <c r="G3" s="9" t="s">
        <v>594</v>
      </c>
      <c r="H3" s="9" t="s">
        <v>595</v>
      </c>
    </row>
    <row r="4" spans="1:8" ht="25.5" customHeight="1" x14ac:dyDescent="0.25">
      <c r="A4" s="5">
        <v>1993</v>
      </c>
      <c r="B4" s="10">
        <v>135</v>
      </c>
      <c r="C4" s="10">
        <v>7</v>
      </c>
      <c r="D4" s="10">
        <v>47</v>
      </c>
      <c r="E4" s="10">
        <v>74</v>
      </c>
      <c r="F4" s="10">
        <v>13</v>
      </c>
      <c r="G4" s="10">
        <v>86</v>
      </c>
      <c r="H4" s="10">
        <v>362</v>
      </c>
    </row>
    <row r="5" spans="1:8" x14ac:dyDescent="0.25">
      <c r="A5" s="5">
        <v>1994</v>
      </c>
      <c r="B5" s="10">
        <v>118</v>
      </c>
      <c r="C5" s="10">
        <v>13</v>
      </c>
      <c r="D5" s="10">
        <v>48</v>
      </c>
      <c r="E5" s="10">
        <v>64</v>
      </c>
      <c r="F5" s="10">
        <v>12</v>
      </c>
      <c r="G5" s="10">
        <v>103</v>
      </c>
      <c r="H5" s="10">
        <v>358</v>
      </c>
    </row>
    <row r="6" spans="1:8" x14ac:dyDescent="0.25">
      <c r="A6" s="5">
        <v>1995</v>
      </c>
      <c r="B6" s="10">
        <v>110</v>
      </c>
      <c r="C6" s="10">
        <v>14</v>
      </c>
      <c r="D6" s="10">
        <v>60</v>
      </c>
      <c r="E6" s="10">
        <v>73</v>
      </c>
      <c r="F6" s="10">
        <v>6</v>
      </c>
      <c r="G6" s="10">
        <v>91</v>
      </c>
      <c r="H6" s="10">
        <v>354</v>
      </c>
    </row>
    <row r="7" spans="1:8" x14ac:dyDescent="0.25">
      <c r="A7" s="5">
        <v>1996</v>
      </c>
      <c r="B7" s="10">
        <v>112</v>
      </c>
      <c r="C7" s="10">
        <v>12</v>
      </c>
      <c r="D7" s="10">
        <v>71</v>
      </c>
      <c r="E7" s="10">
        <v>70</v>
      </c>
      <c r="F7" s="10">
        <v>13</v>
      </c>
      <c r="G7" s="10">
        <v>56</v>
      </c>
      <c r="H7" s="10">
        <v>334</v>
      </c>
    </row>
    <row r="8" spans="1:8" x14ac:dyDescent="0.25">
      <c r="A8" s="5">
        <v>1997</v>
      </c>
      <c r="B8" s="10">
        <v>122</v>
      </c>
      <c r="C8" s="10">
        <v>6</v>
      </c>
      <c r="D8" s="10">
        <v>54</v>
      </c>
      <c r="E8" s="10">
        <v>77</v>
      </c>
      <c r="F8" s="10">
        <v>11</v>
      </c>
      <c r="G8" s="10">
        <v>65</v>
      </c>
      <c r="H8" s="10">
        <v>335</v>
      </c>
    </row>
    <row r="9" spans="1:8" x14ac:dyDescent="0.25">
      <c r="A9" s="5">
        <v>1998</v>
      </c>
      <c r="B9" s="10">
        <v>118</v>
      </c>
      <c r="C9" s="10">
        <v>10</v>
      </c>
      <c r="D9" s="10">
        <v>55</v>
      </c>
      <c r="E9" s="10">
        <v>84</v>
      </c>
      <c r="F9" s="10">
        <v>22</v>
      </c>
      <c r="G9" s="10">
        <v>54</v>
      </c>
      <c r="H9" s="10">
        <v>343</v>
      </c>
    </row>
    <row r="10" spans="1:8" x14ac:dyDescent="0.25">
      <c r="A10" s="5">
        <v>1999</v>
      </c>
      <c r="B10" s="10">
        <v>94</v>
      </c>
      <c r="C10" s="10">
        <v>12</v>
      </c>
      <c r="D10" s="10">
        <v>49</v>
      </c>
      <c r="E10" s="10">
        <v>90</v>
      </c>
      <c r="F10" s="10">
        <v>33</v>
      </c>
      <c r="G10" s="10">
        <v>73</v>
      </c>
      <c r="H10" s="10">
        <v>351</v>
      </c>
    </row>
    <row r="11" spans="1:8" x14ac:dyDescent="0.25">
      <c r="A11" s="5">
        <v>2000</v>
      </c>
      <c r="B11" s="10">
        <v>74</v>
      </c>
      <c r="C11" s="10">
        <v>23</v>
      </c>
      <c r="D11" s="10">
        <v>61</v>
      </c>
      <c r="E11" s="10">
        <v>86</v>
      </c>
      <c r="F11" s="10">
        <v>25</v>
      </c>
      <c r="G11" s="10">
        <v>75</v>
      </c>
      <c r="H11" s="10">
        <v>344</v>
      </c>
    </row>
    <row r="12" spans="1:8" x14ac:dyDescent="0.25">
      <c r="A12" s="5">
        <v>2001</v>
      </c>
      <c r="B12" s="10">
        <v>80</v>
      </c>
      <c r="C12" s="10">
        <v>10</v>
      </c>
      <c r="D12" s="10">
        <v>76</v>
      </c>
      <c r="E12" s="10">
        <v>94</v>
      </c>
      <c r="F12" s="10">
        <v>15</v>
      </c>
      <c r="G12" s="10">
        <v>45</v>
      </c>
      <c r="H12" s="10">
        <v>320</v>
      </c>
    </row>
    <row r="13" spans="1:8" x14ac:dyDescent="0.25">
      <c r="A13" s="5">
        <v>2002</v>
      </c>
      <c r="B13" s="10">
        <v>99</v>
      </c>
      <c r="C13" s="10">
        <v>8</v>
      </c>
      <c r="D13" s="10">
        <v>85</v>
      </c>
      <c r="E13" s="10">
        <v>85</v>
      </c>
      <c r="F13" s="10">
        <v>24</v>
      </c>
      <c r="G13" s="10">
        <v>27</v>
      </c>
      <c r="H13" s="10">
        <v>328</v>
      </c>
    </row>
    <row r="14" spans="1:8" x14ac:dyDescent="0.25">
      <c r="A14" s="5">
        <v>2003</v>
      </c>
      <c r="B14" s="10">
        <v>95</v>
      </c>
      <c r="C14" s="10">
        <v>14</v>
      </c>
      <c r="D14" s="10">
        <v>68</v>
      </c>
      <c r="E14" s="10">
        <v>80</v>
      </c>
      <c r="F14" s="10">
        <v>40</v>
      </c>
      <c r="G14" s="10">
        <v>29</v>
      </c>
      <c r="H14" s="10">
        <v>326</v>
      </c>
    </row>
    <row r="15" spans="1:8" x14ac:dyDescent="0.25">
      <c r="A15" s="5">
        <v>2004</v>
      </c>
      <c r="B15" s="10">
        <v>82</v>
      </c>
      <c r="C15" s="10">
        <v>9</v>
      </c>
      <c r="D15" s="10">
        <v>52</v>
      </c>
      <c r="E15" s="10">
        <v>95</v>
      </c>
      <c r="F15" s="10">
        <v>42</v>
      </c>
      <c r="G15" s="10">
        <v>35</v>
      </c>
      <c r="H15" s="10">
        <v>315</v>
      </c>
    </row>
    <row r="16" spans="1:8" x14ac:dyDescent="0.25">
      <c r="A16" s="5">
        <v>2005</v>
      </c>
      <c r="B16" s="10">
        <v>75</v>
      </c>
      <c r="C16" s="10">
        <v>11</v>
      </c>
      <c r="D16" s="10">
        <v>36</v>
      </c>
      <c r="E16" s="10">
        <v>86</v>
      </c>
      <c r="F16" s="10">
        <v>37</v>
      </c>
      <c r="G16" s="10">
        <v>33</v>
      </c>
      <c r="H16" s="10">
        <v>278</v>
      </c>
    </row>
    <row r="17" spans="1:8" x14ac:dyDescent="0.25">
      <c r="A17" s="5">
        <v>2006</v>
      </c>
      <c r="B17" s="10">
        <v>67</v>
      </c>
      <c r="C17" s="10">
        <v>10</v>
      </c>
      <c r="D17" s="10">
        <v>44</v>
      </c>
      <c r="E17" s="10">
        <v>74</v>
      </c>
      <c r="F17" s="10">
        <v>37</v>
      </c>
      <c r="G17" s="10">
        <v>20</v>
      </c>
      <c r="H17" s="10">
        <v>252</v>
      </c>
    </row>
    <row r="18" spans="1:8" x14ac:dyDescent="0.25">
      <c r="A18" s="5">
        <v>2007</v>
      </c>
      <c r="B18" s="10">
        <v>67</v>
      </c>
      <c r="C18" s="10">
        <v>16</v>
      </c>
      <c r="D18" s="10">
        <v>41</v>
      </c>
      <c r="E18" s="10">
        <v>61</v>
      </c>
      <c r="F18" s="10">
        <v>38</v>
      </c>
      <c r="G18" s="10">
        <v>24</v>
      </c>
      <c r="H18" s="10">
        <v>247</v>
      </c>
    </row>
    <row r="19" spans="1:8" x14ac:dyDescent="0.25">
      <c r="A19" s="5">
        <v>2008</v>
      </c>
      <c r="B19" s="10">
        <v>53</v>
      </c>
      <c r="C19" s="10">
        <v>16</v>
      </c>
      <c r="D19" s="10">
        <v>28</v>
      </c>
      <c r="E19" s="10">
        <v>92</v>
      </c>
      <c r="F19" s="10">
        <v>40</v>
      </c>
      <c r="G19" s="10">
        <v>28</v>
      </c>
      <c r="H19" s="10">
        <v>257</v>
      </c>
    </row>
    <row r="20" spans="1:8" x14ac:dyDescent="0.25">
      <c r="A20" s="5">
        <v>2009</v>
      </c>
      <c r="B20" s="10">
        <v>51</v>
      </c>
      <c r="C20" s="10">
        <v>3</v>
      </c>
      <c r="D20" s="10">
        <v>30</v>
      </c>
      <c r="E20" s="10">
        <v>86</v>
      </c>
      <c r="F20" s="10">
        <v>46</v>
      </c>
      <c r="G20" s="10">
        <v>37</v>
      </c>
      <c r="H20" s="10">
        <v>253</v>
      </c>
    </row>
    <row r="21" spans="1:8" x14ac:dyDescent="0.25">
      <c r="A21" s="5">
        <v>2010</v>
      </c>
      <c r="B21" s="10">
        <v>53</v>
      </c>
      <c r="C21" s="10">
        <v>8</v>
      </c>
      <c r="D21" s="10">
        <v>26</v>
      </c>
      <c r="E21" s="10">
        <v>83</v>
      </c>
      <c r="F21" s="10">
        <v>41</v>
      </c>
      <c r="G21" s="10">
        <v>36</v>
      </c>
      <c r="H21" s="10">
        <v>247</v>
      </c>
    </row>
    <row r="22" spans="1:8" x14ac:dyDescent="0.25">
      <c r="A22" s="5">
        <v>2011</v>
      </c>
      <c r="B22" s="10">
        <v>60</v>
      </c>
      <c r="C22" s="10">
        <v>10</v>
      </c>
      <c r="D22" s="10">
        <v>31</v>
      </c>
      <c r="E22" s="10">
        <v>85</v>
      </c>
      <c r="F22" s="10">
        <v>27</v>
      </c>
      <c r="G22" s="10">
        <v>39</v>
      </c>
      <c r="H22" s="10">
        <v>252</v>
      </c>
    </row>
    <row r="23" spans="1:8" x14ac:dyDescent="0.25">
      <c r="A23" s="5">
        <v>2012</v>
      </c>
      <c r="B23" s="10">
        <v>58</v>
      </c>
      <c r="C23" s="10">
        <v>4</v>
      </c>
      <c r="D23" s="10">
        <v>31</v>
      </c>
      <c r="E23" s="10">
        <v>97</v>
      </c>
      <c r="F23" s="10">
        <v>28</v>
      </c>
      <c r="G23" s="10">
        <v>37</v>
      </c>
      <c r="H23" s="10">
        <v>255</v>
      </c>
    </row>
    <row r="24" spans="1:8" x14ac:dyDescent="0.25">
      <c r="A24" s="5">
        <v>2013</v>
      </c>
      <c r="B24" s="10">
        <v>51</v>
      </c>
      <c r="C24" s="10">
        <v>4</v>
      </c>
      <c r="D24" s="10">
        <v>31</v>
      </c>
      <c r="E24" s="10">
        <v>92</v>
      </c>
      <c r="F24" s="10">
        <v>35</v>
      </c>
      <c r="G24" s="10">
        <v>43</v>
      </c>
      <c r="H24" s="10">
        <v>253</v>
      </c>
    </row>
    <row r="25" spans="1:8" x14ac:dyDescent="0.25">
      <c r="A25" s="5">
        <v>2014</v>
      </c>
      <c r="B25" s="10">
        <v>48</v>
      </c>
      <c r="C25" s="10">
        <v>4</v>
      </c>
      <c r="D25" s="10">
        <v>36</v>
      </c>
      <c r="E25" s="10">
        <v>89</v>
      </c>
      <c r="F25" s="10">
        <v>29</v>
      </c>
      <c r="G25" s="10">
        <v>51</v>
      </c>
      <c r="H25" s="10">
        <v>257</v>
      </c>
    </row>
    <row r="26" spans="1:8" x14ac:dyDescent="0.25">
      <c r="A26" s="5">
        <v>2015</v>
      </c>
      <c r="B26" s="10">
        <v>45</v>
      </c>
      <c r="C26" s="10">
        <v>6</v>
      </c>
      <c r="D26" s="10">
        <v>41</v>
      </c>
      <c r="E26" s="10">
        <v>84</v>
      </c>
      <c r="F26" s="10">
        <v>27</v>
      </c>
      <c r="G26" s="10">
        <v>47</v>
      </c>
      <c r="H26" s="10">
        <v>250</v>
      </c>
    </row>
    <row r="27" spans="1:8" x14ac:dyDescent="0.25">
      <c r="A27" s="5">
        <v>2016</v>
      </c>
      <c r="B27" s="10">
        <v>47</v>
      </c>
      <c r="C27" s="10">
        <v>5</v>
      </c>
      <c r="D27" s="10">
        <v>27</v>
      </c>
      <c r="E27" s="10">
        <v>88</v>
      </c>
      <c r="F27" s="10">
        <v>32</v>
      </c>
      <c r="G27" s="10">
        <v>49</v>
      </c>
      <c r="H27" s="10">
        <v>248</v>
      </c>
    </row>
    <row r="28" spans="1:8" x14ac:dyDescent="0.25">
      <c r="A28" s="5">
        <v>2017</v>
      </c>
      <c r="B28" s="10">
        <v>40</v>
      </c>
      <c r="C28" s="10">
        <v>9</v>
      </c>
      <c r="D28" s="10">
        <v>21</v>
      </c>
      <c r="E28" s="10">
        <v>88</v>
      </c>
      <c r="F28" s="10">
        <v>24</v>
      </c>
      <c r="G28" s="10">
        <v>40</v>
      </c>
      <c r="H28" s="10">
        <v>222</v>
      </c>
    </row>
    <row r="29" spans="1:8" x14ac:dyDescent="0.25">
      <c r="A29" s="5">
        <v>2018</v>
      </c>
      <c r="B29" s="10">
        <v>46</v>
      </c>
      <c r="C29" s="10">
        <v>5</v>
      </c>
      <c r="D29" s="10">
        <v>32</v>
      </c>
      <c r="E29" s="10">
        <v>76</v>
      </c>
      <c r="F29" s="10">
        <v>26</v>
      </c>
      <c r="G29" s="10">
        <v>32</v>
      </c>
      <c r="H29" s="10">
        <v>217</v>
      </c>
    </row>
    <row r="30" spans="1:8" x14ac:dyDescent="0.25">
      <c r="A30" s="5">
        <v>2019</v>
      </c>
      <c r="B30" s="10">
        <v>37</v>
      </c>
      <c r="C30" s="10">
        <v>12</v>
      </c>
      <c r="D30" s="10">
        <v>31</v>
      </c>
      <c r="E30" s="10">
        <v>85</v>
      </c>
      <c r="F30" s="10">
        <v>22</v>
      </c>
      <c r="G30" s="10">
        <v>37</v>
      </c>
      <c r="H30" s="10">
        <v>224</v>
      </c>
    </row>
    <row r="31" spans="1:8" x14ac:dyDescent="0.25">
      <c r="A31" s="5">
        <v>2020</v>
      </c>
      <c r="B31" s="10">
        <v>57</v>
      </c>
      <c r="C31" s="10">
        <v>8</v>
      </c>
      <c r="D31" s="10">
        <v>33</v>
      </c>
      <c r="E31" s="10">
        <v>74</v>
      </c>
      <c r="F31" s="10">
        <v>14</v>
      </c>
      <c r="G31" s="10">
        <v>45</v>
      </c>
      <c r="H31" s="10">
        <v>231</v>
      </c>
    </row>
    <row r="32" spans="1:8" x14ac:dyDescent="0.25">
      <c r="A32" s="5">
        <v>2021</v>
      </c>
      <c r="B32" s="10">
        <v>29</v>
      </c>
      <c r="C32" s="10">
        <v>11</v>
      </c>
      <c r="D32" s="10">
        <v>32</v>
      </c>
      <c r="E32" s="10">
        <v>85</v>
      </c>
      <c r="F32" s="10">
        <v>29</v>
      </c>
      <c r="G32" s="10">
        <v>26</v>
      </c>
      <c r="H32" s="10">
        <v>212</v>
      </c>
    </row>
    <row r="33" spans="1:8" x14ac:dyDescent="0.25">
      <c r="A33" s="5">
        <v>2022</v>
      </c>
      <c r="B33" s="10">
        <v>33</v>
      </c>
      <c r="C33" s="10">
        <v>15</v>
      </c>
      <c r="D33" s="10">
        <v>34</v>
      </c>
      <c r="E33" s="10">
        <v>68</v>
      </c>
      <c r="F33" s="10">
        <v>30</v>
      </c>
      <c r="G33" s="10">
        <v>29</v>
      </c>
      <c r="H33" s="10">
        <v>209</v>
      </c>
    </row>
    <row r="34" spans="1:8" x14ac:dyDescent="0.25">
      <c r="A34" s="5">
        <v>2023</v>
      </c>
      <c r="B34" s="10">
        <v>22</v>
      </c>
      <c r="C34" s="10">
        <v>9</v>
      </c>
      <c r="D34" s="10">
        <v>37</v>
      </c>
      <c r="E34" s="10">
        <v>78</v>
      </c>
      <c r="F34" s="10">
        <v>29</v>
      </c>
      <c r="G34" s="10">
        <v>37</v>
      </c>
      <c r="H34" s="10">
        <v>212</v>
      </c>
    </row>
    <row r="35" spans="1:8" x14ac:dyDescent="0.25">
      <c r="A35" s="5">
        <v>2024</v>
      </c>
      <c r="B35" s="10">
        <v>40</v>
      </c>
      <c r="C35" s="10">
        <v>2</v>
      </c>
      <c r="D35" s="10">
        <v>42</v>
      </c>
      <c r="E35" s="10">
        <v>54</v>
      </c>
      <c r="F35" s="10">
        <v>33</v>
      </c>
      <c r="G35" s="10">
        <v>43</v>
      </c>
      <c r="H35" s="10">
        <v>214</v>
      </c>
    </row>
    <row r="36" spans="1:8" x14ac:dyDescent="0.25">
      <c r="A36" s="5">
        <v>2025</v>
      </c>
      <c r="B36" s="10">
        <v>19</v>
      </c>
      <c r="C36" s="10">
        <v>5</v>
      </c>
      <c r="D36" s="10">
        <v>47</v>
      </c>
      <c r="E36" s="10">
        <v>65</v>
      </c>
      <c r="F36" s="10">
        <v>28</v>
      </c>
      <c r="G36" s="10">
        <v>45</v>
      </c>
      <c r="H36" s="10">
        <v>209</v>
      </c>
    </row>
  </sheetData>
  <pageMargins left="0.7" right="0.7" top="0.75" bottom="0.75" header="0.3" footer="0.3"/>
  <pageSetup paperSize="9" orientation="portrait" horizontalDpi="300" verticalDpi="300"/>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43"/>
  <sheetViews>
    <sheetView workbookViewId="0"/>
  </sheetViews>
  <sheetFormatPr defaultColWidth="11.42578125" defaultRowHeight="15" x14ac:dyDescent="0.25"/>
  <cols>
    <col min="1" max="1" width="27.7109375" customWidth="1"/>
    <col min="2" max="20" width="31.7109375" customWidth="1"/>
  </cols>
  <sheetData>
    <row r="1" spans="1:2" ht="21" customHeight="1" x14ac:dyDescent="0.25">
      <c r="A1" s="1" t="s">
        <v>72</v>
      </c>
    </row>
    <row r="2" spans="1:2" ht="30" customHeight="1" x14ac:dyDescent="0.25">
      <c r="A2" s="8" t="s">
        <v>12</v>
      </c>
    </row>
    <row r="3" spans="1:2" ht="30" customHeight="1" x14ac:dyDescent="0.25">
      <c r="A3" s="4" t="s">
        <v>168</v>
      </c>
      <c r="B3" s="9" t="s">
        <v>596</v>
      </c>
    </row>
    <row r="4" spans="1:2" ht="25.5" customHeight="1" x14ac:dyDescent="0.25">
      <c r="A4" s="5">
        <v>1986</v>
      </c>
      <c r="B4" s="10">
        <v>38</v>
      </c>
    </row>
    <row r="5" spans="1:2" x14ac:dyDescent="0.25">
      <c r="A5" s="5">
        <v>1987</v>
      </c>
      <c r="B5" s="10">
        <v>35</v>
      </c>
    </row>
    <row r="6" spans="1:2" x14ac:dyDescent="0.25">
      <c r="A6" s="5">
        <v>1988</v>
      </c>
      <c r="B6" s="10">
        <v>31</v>
      </c>
    </row>
    <row r="7" spans="1:2" x14ac:dyDescent="0.25">
      <c r="A7" s="5">
        <v>1989</v>
      </c>
      <c r="B7" s="10">
        <v>44</v>
      </c>
    </row>
    <row r="8" spans="1:2" x14ac:dyDescent="0.25">
      <c r="A8" s="5">
        <v>1990</v>
      </c>
      <c r="B8" s="10">
        <v>35</v>
      </c>
    </row>
    <row r="9" spans="1:2" x14ac:dyDescent="0.25">
      <c r="A9" s="5">
        <v>1991</v>
      </c>
      <c r="B9" s="10">
        <v>27</v>
      </c>
    </row>
    <row r="10" spans="1:2" x14ac:dyDescent="0.25">
      <c r="A10" s="5">
        <v>1992</v>
      </c>
      <c r="B10" s="10">
        <v>15</v>
      </c>
    </row>
    <row r="11" spans="1:2" x14ac:dyDescent="0.25">
      <c r="A11" s="5">
        <v>1993</v>
      </c>
      <c r="B11" s="10">
        <v>21</v>
      </c>
    </row>
    <row r="12" spans="1:2" x14ac:dyDescent="0.25">
      <c r="A12" s="5">
        <v>1994</v>
      </c>
      <c r="B12" s="10">
        <v>24</v>
      </c>
    </row>
    <row r="13" spans="1:2" x14ac:dyDescent="0.25">
      <c r="A13" s="5">
        <v>1995</v>
      </c>
      <c r="B13" s="10">
        <v>18</v>
      </c>
    </row>
    <row r="14" spans="1:2" x14ac:dyDescent="0.25">
      <c r="A14" s="5">
        <v>1996</v>
      </c>
      <c r="B14" s="10">
        <v>28</v>
      </c>
    </row>
    <row r="15" spans="1:2" x14ac:dyDescent="0.25">
      <c r="A15" s="5">
        <v>1997</v>
      </c>
      <c r="B15" s="10">
        <v>37</v>
      </c>
    </row>
    <row r="16" spans="1:2" x14ac:dyDescent="0.25">
      <c r="A16" s="5">
        <v>1998</v>
      </c>
      <c r="B16" s="10">
        <v>25</v>
      </c>
    </row>
    <row r="17" spans="1:2" x14ac:dyDescent="0.25">
      <c r="A17" s="5">
        <v>1999</v>
      </c>
      <c r="B17" s="10">
        <v>20</v>
      </c>
    </row>
    <row r="18" spans="1:2" x14ac:dyDescent="0.25">
      <c r="A18" s="5">
        <v>2000</v>
      </c>
      <c r="B18" s="10">
        <v>18</v>
      </c>
    </row>
    <row r="19" spans="1:2" x14ac:dyDescent="0.25">
      <c r="A19" s="5">
        <v>2001</v>
      </c>
      <c r="B19" s="10">
        <v>15</v>
      </c>
    </row>
    <row r="20" spans="1:2" x14ac:dyDescent="0.25">
      <c r="A20" s="5">
        <v>2002</v>
      </c>
      <c r="B20" s="10">
        <v>19</v>
      </c>
    </row>
    <row r="21" spans="1:2" x14ac:dyDescent="0.25">
      <c r="A21" s="5">
        <v>2003</v>
      </c>
      <c r="B21" s="10">
        <v>20</v>
      </c>
    </row>
    <row r="22" spans="1:2" x14ac:dyDescent="0.25">
      <c r="A22" s="5">
        <v>2004</v>
      </c>
      <c r="B22" s="10">
        <v>15</v>
      </c>
    </row>
    <row r="23" spans="1:2" x14ac:dyDescent="0.25">
      <c r="A23" s="5">
        <v>2005</v>
      </c>
      <c r="B23" s="10">
        <v>15</v>
      </c>
    </row>
    <row r="24" spans="1:2" x14ac:dyDescent="0.25">
      <c r="A24" s="5">
        <v>2006</v>
      </c>
      <c r="B24" s="10">
        <v>17</v>
      </c>
    </row>
    <row r="25" spans="1:2" x14ac:dyDescent="0.25">
      <c r="A25" s="5">
        <v>2007</v>
      </c>
      <c r="B25" s="10">
        <v>20</v>
      </c>
    </row>
    <row r="26" spans="1:2" x14ac:dyDescent="0.25">
      <c r="A26" s="5">
        <v>2008</v>
      </c>
      <c r="B26" s="10">
        <v>20</v>
      </c>
    </row>
    <row r="27" spans="1:2" x14ac:dyDescent="0.25">
      <c r="A27" s="5">
        <v>2009</v>
      </c>
      <c r="B27" s="10">
        <v>11</v>
      </c>
    </row>
    <row r="28" spans="1:2" x14ac:dyDescent="0.25">
      <c r="A28" s="5">
        <v>2010</v>
      </c>
      <c r="B28" s="10">
        <v>10</v>
      </c>
    </row>
    <row r="29" spans="1:2" x14ac:dyDescent="0.25">
      <c r="A29" s="5">
        <v>2011</v>
      </c>
      <c r="B29" s="10">
        <v>11</v>
      </c>
    </row>
    <row r="30" spans="1:2" x14ac:dyDescent="0.25">
      <c r="A30" s="5">
        <v>2012</v>
      </c>
      <c r="B30" s="10">
        <v>7</v>
      </c>
    </row>
    <row r="31" spans="1:2" x14ac:dyDescent="0.25">
      <c r="A31" s="5">
        <v>2013</v>
      </c>
      <c r="B31" s="10">
        <v>8</v>
      </c>
    </row>
    <row r="32" spans="1:2" x14ac:dyDescent="0.25">
      <c r="A32" s="5">
        <v>2014</v>
      </c>
      <c r="B32" s="10">
        <v>8</v>
      </c>
    </row>
    <row r="33" spans="1:2" x14ac:dyDescent="0.25">
      <c r="A33" s="5">
        <v>2015</v>
      </c>
      <c r="B33" s="10">
        <v>4</v>
      </c>
    </row>
    <row r="34" spans="1:2" x14ac:dyDescent="0.25">
      <c r="A34" s="5">
        <v>2016</v>
      </c>
      <c r="B34" s="10">
        <v>3</v>
      </c>
    </row>
    <row r="35" spans="1:2" x14ac:dyDescent="0.25">
      <c r="A35" s="5">
        <v>2017</v>
      </c>
      <c r="B35" s="10">
        <v>4</v>
      </c>
    </row>
    <row r="36" spans="1:2" x14ac:dyDescent="0.25">
      <c r="A36" s="5">
        <v>2018</v>
      </c>
      <c r="B36" s="10">
        <v>4</v>
      </c>
    </row>
    <row r="37" spans="1:2" x14ac:dyDescent="0.25">
      <c r="A37" s="5">
        <v>2019</v>
      </c>
      <c r="B37" s="10">
        <v>3</v>
      </c>
    </row>
    <row r="38" spans="1:2" x14ac:dyDescent="0.25">
      <c r="A38" s="5">
        <v>2020</v>
      </c>
      <c r="B38" s="10">
        <v>4</v>
      </c>
    </row>
    <row r="39" spans="1:2" x14ac:dyDescent="0.25">
      <c r="A39" s="5">
        <v>2021</v>
      </c>
      <c r="B39" s="10">
        <v>4</v>
      </c>
    </row>
    <row r="40" spans="1:2" x14ac:dyDescent="0.25">
      <c r="A40" s="5">
        <v>2022</v>
      </c>
      <c r="B40" s="10">
        <v>4</v>
      </c>
    </row>
    <row r="41" spans="1:2" x14ac:dyDescent="0.25">
      <c r="A41" s="5">
        <v>2023</v>
      </c>
      <c r="B41" s="10">
        <v>4</v>
      </c>
    </row>
    <row r="42" spans="1:2" x14ac:dyDescent="0.25">
      <c r="A42" s="5">
        <v>2024</v>
      </c>
      <c r="B42" s="10">
        <v>6</v>
      </c>
    </row>
    <row r="43" spans="1:2" x14ac:dyDescent="0.25">
      <c r="A43" s="5">
        <v>2025</v>
      </c>
      <c r="B43" s="10">
        <v>6</v>
      </c>
    </row>
  </sheetData>
  <pageMargins left="0.7" right="0.7" top="0.75" bottom="0.75" header="0.3" footer="0.3"/>
  <pageSetup paperSize="9" orientation="portrait" horizontalDpi="300" verticalDpi="300"/>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19"/>
  <sheetViews>
    <sheetView workbookViewId="0"/>
  </sheetViews>
  <sheetFormatPr defaultColWidth="11.42578125" defaultRowHeight="15" x14ac:dyDescent="0.25"/>
  <cols>
    <col min="1" max="1" width="27.7109375" customWidth="1"/>
    <col min="2" max="20" width="31.7109375" customWidth="1"/>
  </cols>
  <sheetData>
    <row r="1" spans="1:4" ht="21" customHeight="1" x14ac:dyDescent="0.25">
      <c r="A1" s="1" t="s">
        <v>73</v>
      </c>
    </row>
    <row r="2" spans="1:4" ht="30" customHeight="1" x14ac:dyDescent="0.25">
      <c r="A2" s="8" t="s">
        <v>12</v>
      </c>
    </row>
    <row r="3" spans="1:4" ht="30" customHeight="1" x14ac:dyDescent="0.25">
      <c r="A3" s="4" t="s">
        <v>168</v>
      </c>
      <c r="B3" s="9" t="s">
        <v>597</v>
      </c>
      <c r="C3" s="9" t="s">
        <v>598</v>
      </c>
      <c r="D3" s="9" t="s">
        <v>599</v>
      </c>
    </row>
    <row r="4" spans="1:4" ht="25.5" customHeight="1" x14ac:dyDescent="0.25">
      <c r="A4" s="5">
        <v>2010</v>
      </c>
      <c r="B4" s="10">
        <v>247</v>
      </c>
      <c r="C4" s="10">
        <v>14</v>
      </c>
      <c r="D4" s="10">
        <v>6122</v>
      </c>
    </row>
    <row r="5" spans="1:4" x14ac:dyDescent="0.25">
      <c r="A5" s="5">
        <v>2011</v>
      </c>
      <c r="B5" s="10">
        <v>252</v>
      </c>
      <c r="C5" s="10">
        <v>10</v>
      </c>
      <c r="D5" s="10">
        <v>3104</v>
      </c>
    </row>
    <row r="6" spans="1:4" x14ac:dyDescent="0.25">
      <c r="A6" s="5">
        <v>2012</v>
      </c>
      <c r="B6" s="10">
        <v>255</v>
      </c>
      <c r="C6" s="10">
        <v>7</v>
      </c>
      <c r="D6" s="10">
        <v>4597</v>
      </c>
    </row>
    <row r="7" spans="1:4" x14ac:dyDescent="0.25">
      <c r="A7" s="5">
        <v>2013</v>
      </c>
      <c r="B7" s="10">
        <v>253</v>
      </c>
      <c r="C7" s="10">
        <v>8</v>
      </c>
      <c r="D7" s="10">
        <v>5207</v>
      </c>
    </row>
    <row r="8" spans="1:4" x14ac:dyDescent="0.25">
      <c r="A8" s="5">
        <v>2014</v>
      </c>
      <c r="B8" s="10">
        <v>257</v>
      </c>
      <c r="C8" s="10">
        <v>8</v>
      </c>
      <c r="D8" s="10">
        <v>3588</v>
      </c>
    </row>
    <row r="9" spans="1:4" x14ac:dyDescent="0.25">
      <c r="A9" s="5">
        <v>2015</v>
      </c>
      <c r="B9" s="10">
        <v>250</v>
      </c>
      <c r="C9" s="10">
        <v>5</v>
      </c>
      <c r="D9" s="10">
        <v>2382</v>
      </c>
    </row>
    <row r="10" spans="1:4" x14ac:dyDescent="0.25">
      <c r="A10" s="5">
        <v>2016</v>
      </c>
      <c r="B10" s="10">
        <v>248</v>
      </c>
      <c r="C10" s="10">
        <v>5</v>
      </c>
      <c r="D10" s="10">
        <v>3903</v>
      </c>
    </row>
    <row r="11" spans="1:4" x14ac:dyDescent="0.25">
      <c r="A11" s="5">
        <v>2017</v>
      </c>
      <c r="B11" s="10">
        <v>222</v>
      </c>
      <c r="C11" s="10">
        <v>5</v>
      </c>
      <c r="D11" s="10">
        <v>4644</v>
      </c>
    </row>
    <row r="12" spans="1:4" x14ac:dyDescent="0.25">
      <c r="A12" s="5">
        <v>2018</v>
      </c>
      <c r="B12" s="10">
        <v>217</v>
      </c>
      <c r="C12" s="10">
        <v>5</v>
      </c>
      <c r="D12" s="10">
        <v>4219</v>
      </c>
    </row>
    <row r="13" spans="1:4" x14ac:dyDescent="0.25">
      <c r="A13" s="5">
        <v>2019</v>
      </c>
      <c r="B13" s="10">
        <v>224</v>
      </c>
      <c r="C13" s="10">
        <v>4</v>
      </c>
      <c r="D13" s="10">
        <v>4462</v>
      </c>
    </row>
    <row r="14" spans="1:4" x14ac:dyDescent="0.25">
      <c r="A14" s="5">
        <v>2020</v>
      </c>
      <c r="B14" s="10">
        <v>231</v>
      </c>
      <c r="C14" s="10">
        <v>9</v>
      </c>
      <c r="D14" s="10">
        <v>12528</v>
      </c>
    </row>
    <row r="15" spans="1:4" x14ac:dyDescent="0.25">
      <c r="A15" s="5">
        <v>2021</v>
      </c>
      <c r="B15" s="10">
        <v>212</v>
      </c>
      <c r="C15" s="10">
        <v>12</v>
      </c>
      <c r="D15" s="10">
        <v>18285</v>
      </c>
    </row>
    <row r="16" spans="1:4" x14ac:dyDescent="0.25">
      <c r="A16" s="5">
        <v>2022</v>
      </c>
      <c r="B16" s="10">
        <v>209</v>
      </c>
      <c r="C16" s="10">
        <v>9</v>
      </c>
      <c r="D16" s="10">
        <v>17768</v>
      </c>
    </row>
    <row r="17" spans="1:4" x14ac:dyDescent="0.25">
      <c r="A17" s="5">
        <v>2023</v>
      </c>
      <c r="B17" s="10">
        <v>212</v>
      </c>
      <c r="C17" s="10">
        <v>12</v>
      </c>
      <c r="D17" s="10">
        <v>13530</v>
      </c>
    </row>
    <row r="18" spans="1:4" x14ac:dyDescent="0.25">
      <c r="A18" s="5">
        <v>2024</v>
      </c>
      <c r="B18" s="10">
        <v>214</v>
      </c>
      <c r="C18" s="10">
        <v>12</v>
      </c>
      <c r="D18" s="10">
        <v>18441</v>
      </c>
    </row>
    <row r="19" spans="1:4" x14ac:dyDescent="0.25">
      <c r="A19" s="5">
        <v>2025</v>
      </c>
      <c r="B19" s="10">
        <v>209</v>
      </c>
      <c r="C19" s="10">
        <v>8</v>
      </c>
      <c r="D19" s="10">
        <v>14216</v>
      </c>
    </row>
  </sheetData>
  <pageMargins left="0.7" right="0.7" top="0.75" bottom="0.75" header="0.3" footer="0.3"/>
  <pageSetup paperSize="9" orientation="portrait" horizontalDpi="300" verticalDpi="300"/>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E219"/>
  <sheetViews>
    <sheetView workbookViewId="0"/>
  </sheetViews>
  <sheetFormatPr defaultColWidth="11.42578125" defaultRowHeight="15" x14ac:dyDescent="0.25"/>
  <cols>
    <col min="1" max="1" width="27.7109375" customWidth="1"/>
    <col min="2" max="20" width="31.7109375" customWidth="1"/>
  </cols>
  <sheetData>
    <row r="1" spans="1:5" ht="21" customHeight="1" x14ac:dyDescent="0.25">
      <c r="A1" s="1" t="s">
        <v>74</v>
      </c>
    </row>
    <row r="2" spans="1:5" ht="30" customHeight="1" x14ac:dyDescent="0.25">
      <c r="A2" s="8" t="s">
        <v>75</v>
      </c>
    </row>
    <row r="3" spans="1:5" ht="30" customHeight="1" x14ac:dyDescent="0.25">
      <c r="A3" s="4" t="s">
        <v>168</v>
      </c>
      <c r="B3" s="9" t="s">
        <v>600</v>
      </c>
      <c r="C3" s="9" t="s">
        <v>197</v>
      </c>
      <c r="D3" s="9" t="s">
        <v>198</v>
      </c>
      <c r="E3" s="9" t="s">
        <v>601</v>
      </c>
    </row>
    <row r="4" spans="1:5" ht="25.5" customHeight="1" x14ac:dyDescent="0.25">
      <c r="A4" s="5">
        <v>1999</v>
      </c>
      <c r="B4" s="10" t="s">
        <v>602</v>
      </c>
      <c r="C4" s="10">
        <v>7</v>
      </c>
      <c r="D4" s="10">
        <v>10</v>
      </c>
      <c r="E4" s="10">
        <v>2.8</v>
      </c>
    </row>
    <row r="5" spans="1:5" x14ac:dyDescent="0.25">
      <c r="A5" s="5">
        <v>2000</v>
      </c>
      <c r="B5" s="10" t="s">
        <v>602</v>
      </c>
      <c r="C5" s="10">
        <v>7</v>
      </c>
      <c r="D5" s="10">
        <v>10</v>
      </c>
      <c r="E5" s="10">
        <v>7</v>
      </c>
    </row>
    <row r="6" spans="1:5" x14ac:dyDescent="0.25">
      <c r="A6" s="5">
        <v>2001</v>
      </c>
      <c r="B6" s="10" t="s">
        <v>602</v>
      </c>
      <c r="C6" s="10">
        <v>7</v>
      </c>
      <c r="D6" s="10">
        <v>10</v>
      </c>
      <c r="E6" s="10">
        <v>3.75</v>
      </c>
    </row>
    <row r="7" spans="1:5" x14ac:dyDescent="0.25">
      <c r="A7" s="5">
        <v>2002</v>
      </c>
      <c r="B7" s="10" t="s">
        <v>602</v>
      </c>
      <c r="C7" s="10">
        <v>7</v>
      </c>
      <c r="D7" s="10">
        <v>10</v>
      </c>
      <c r="E7" s="10">
        <v>7.2</v>
      </c>
    </row>
    <row r="8" spans="1:5" x14ac:dyDescent="0.25">
      <c r="A8" s="5">
        <v>2003</v>
      </c>
      <c r="B8" s="10" t="s">
        <v>602</v>
      </c>
      <c r="C8" s="10">
        <v>7</v>
      </c>
      <c r="D8" s="10">
        <v>9</v>
      </c>
      <c r="E8" s="10">
        <v>3.1</v>
      </c>
    </row>
    <row r="9" spans="1:5" x14ac:dyDescent="0.25">
      <c r="A9" s="5">
        <v>2004</v>
      </c>
      <c r="B9" s="10" t="s">
        <v>602</v>
      </c>
      <c r="C9" s="10">
        <v>5</v>
      </c>
      <c r="D9" s="10">
        <v>8</v>
      </c>
      <c r="E9" s="10">
        <v>3.25</v>
      </c>
    </row>
    <row r="10" spans="1:5" x14ac:dyDescent="0.25">
      <c r="A10" s="5">
        <v>2005</v>
      </c>
      <c r="B10" s="10" t="s">
        <v>602</v>
      </c>
      <c r="C10" s="10">
        <v>4</v>
      </c>
      <c r="D10" s="10">
        <v>6</v>
      </c>
      <c r="E10" s="10">
        <v>3</v>
      </c>
    </row>
    <row r="11" spans="1:5" x14ac:dyDescent="0.25">
      <c r="A11" s="5">
        <v>2006</v>
      </c>
      <c r="B11" s="10" t="s">
        <v>602</v>
      </c>
      <c r="C11" s="10">
        <v>3</v>
      </c>
      <c r="D11" s="10">
        <v>5</v>
      </c>
      <c r="E11" s="10">
        <v>3.5</v>
      </c>
    </row>
    <row r="12" spans="1:5" x14ac:dyDescent="0.25">
      <c r="A12" s="5">
        <v>2007</v>
      </c>
      <c r="B12" s="10" t="s">
        <v>602</v>
      </c>
      <c r="C12" s="10">
        <v>3</v>
      </c>
      <c r="D12" s="10">
        <v>5</v>
      </c>
      <c r="E12" s="10">
        <v>6.5</v>
      </c>
    </row>
    <row r="13" spans="1:5" x14ac:dyDescent="0.25">
      <c r="A13" s="5">
        <v>2008</v>
      </c>
      <c r="B13" s="10" t="s">
        <v>602</v>
      </c>
      <c r="C13" s="10">
        <v>2</v>
      </c>
      <c r="D13" s="10">
        <v>2</v>
      </c>
      <c r="E13" s="10">
        <v>0.9</v>
      </c>
    </row>
    <row r="14" spans="1:5" x14ac:dyDescent="0.25">
      <c r="A14" s="5">
        <v>2009</v>
      </c>
      <c r="B14" s="10" t="s">
        <v>602</v>
      </c>
      <c r="C14" s="10">
        <v>2</v>
      </c>
      <c r="D14" s="10">
        <v>2</v>
      </c>
      <c r="E14" s="10">
        <v>1.5</v>
      </c>
    </row>
    <row r="15" spans="1:5" x14ac:dyDescent="0.25">
      <c r="A15" s="5">
        <v>2010</v>
      </c>
      <c r="B15" s="10" t="s">
        <v>602</v>
      </c>
      <c r="C15" s="10">
        <v>5</v>
      </c>
      <c r="D15" s="10">
        <v>5</v>
      </c>
      <c r="E15" s="10">
        <v>1.5</v>
      </c>
    </row>
    <row r="16" spans="1:5" x14ac:dyDescent="0.25">
      <c r="A16" s="5">
        <v>2011</v>
      </c>
      <c r="B16" s="10" t="s">
        <v>602</v>
      </c>
      <c r="C16" s="10">
        <v>5</v>
      </c>
      <c r="D16" s="10">
        <v>5</v>
      </c>
      <c r="E16" s="10">
        <v>1.5</v>
      </c>
    </row>
    <row r="17" spans="1:5" x14ac:dyDescent="0.25">
      <c r="A17" s="5">
        <v>2012</v>
      </c>
      <c r="B17" s="10" t="s">
        <v>602</v>
      </c>
      <c r="C17" s="10">
        <v>1</v>
      </c>
      <c r="D17" s="10">
        <v>1</v>
      </c>
      <c r="E17" s="10">
        <v>0.2</v>
      </c>
    </row>
    <row r="18" spans="1:5" x14ac:dyDescent="0.25">
      <c r="A18" s="5">
        <v>2013</v>
      </c>
      <c r="B18" s="10" t="s">
        <v>602</v>
      </c>
      <c r="C18" s="10">
        <v>0</v>
      </c>
      <c r="D18" s="10">
        <v>0</v>
      </c>
      <c r="E18" s="10">
        <v>0</v>
      </c>
    </row>
    <row r="19" spans="1:5" x14ac:dyDescent="0.25">
      <c r="A19" s="5">
        <v>2014</v>
      </c>
      <c r="B19" s="10" t="s">
        <v>602</v>
      </c>
      <c r="C19" s="10">
        <v>0</v>
      </c>
      <c r="D19" s="10">
        <v>0</v>
      </c>
      <c r="E19" s="10">
        <v>0</v>
      </c>
    </row>
    <row r="20" spans="1:5" x14ac:dyDescent="0.25">
      <c r="A20" s="5">
        <v>2015</v>
      </c>
      <c r="B20" s="10" t="s">
        <v>602</v>
      </c>
      <c r="C20" s="10">
        <v>1</v>
      </c>
      <c r="D20" s="10">
        <v>1</v>
      </c>
      <c r="E20" s="10"/>
    </row>
    <row r="21" spans="1:5" x14ac:dyDescent="0.25">
      <c r="A21" s="5">
        <v>2016</v>
      </c>
      <c r="B21" s="10" t="s">
        <v>602</v>
      </c>
      <c r="C21" s="10">
        <v>0</v>
      </c>
      <c r="D21" s="10">
        <v>0</v>
      </c>
      <c r="E21" s="10">
        <v>0</v>
      </c>
    </row>
    <row r="22" spans="1:5" x14ac:dyDescent="0.25">
      <c r="A22" s="5">
        <v>2017</v>
      </c>
      <c r="B22" s="10" t="s">
        <v>602</v>
      </c>
      <c r="C22" s="10">
        <v>0</v>
      </c>
      <c r="D22" s="10">
        <v>0</v>
      </c>
      <c r="E22" s="10">
        <v>0</v>
      </c>
    </row>
    <row r="23" spans="1:5" x14ac:dyDescent="0.25">
      <c r="A23" s="5">
        <v>2018</v>
      </c>
      <c r="B23" s="10" t="s">
        <v>602</v>
      </c>
      <c r="C23" s="10">
        <v>0</v>
      </c>
      <c r="D23" s="10">
        <v>0</v>
      </c>
      <c r="E23" s="10">
        <v>0</v>
      </c>
    </row>
    <row r="24" spans="1:5" x14ac:dyDescent="0.25">
      <c r="A24" s="5">
        <v>2019</v>
      </c>
      <c r="B24" s="10" t="s">
        <v>602</v>
      </c>
      <c r="C24" s="10">
        <v>0</v>
      </c>
      <c r="D24" s="10">
        <v>0</v>
      </c>
      <c r="E24" s="10">
        <v>0</v>
      </c>
    </row>
    <row r="25" spans="1:5" x14ac:dyDescent="0.25">
      <c r="A25" s="5">
        <v>2020</v>
      </c>
      <c r="B25" s="10" t="s">
        <v>602</v>
      </c>
      <c r="C25" s="10">
        <v>0</v>
      </c>
      <c r="D25" s="10">
        <v>0</v>
      </c>
      <c r="E25" s="10">
        <v>0</v>
      </c>
    </row>
    <row r="26" spans="1:5" x14ac:dyDescent="0.25">
      <c r="A26" s="5">
        <v>2021</v>
      </c>
      <c r="B26" s="10" t="s">
        <v>602</v>
      </c>
      <c r="C26" s="10">
        <v>0</v>
      </c>
      <c r="D26" s="10">
        <v>0</v>
      </c>
      <c r="E26" s="10">
        <v>0</v>
      </c>
    </row>
    <row r="27" spans="1:5" x14ac:dyDescent="0.25">
      <c r="A27" s="5">
        <v>2022</v>
      </c>
      <c r="B27" s="10" t="s">
        <v>602</v>
      </c>
      <c r="C27" s="10">
        <v>0</v>
      </c>
      <c r="D27" s="10">
        <v>0</v>
      </c>
      <c r="E27" s="10">
        <v>0</v>
      </c>
    </row>
    <row r="28" spans="1:5" x14ac:dyDescent="0.25">
      <c r="A28" s="5">
        <v>2023</v>
      </c>
      <c r="B28" s="10" t="s">
        <v>602</v>
      </c>
      <c r="C28" s="10">
        <v>0</v>
      </c>
      <c r="D28" s="10">
        <v>0</v>
      </c>
      <c r="E28" s="10">
        <v>0</v>
      </c>
    </row>
    <row r="29" spans="1:5" x14ac:dyDescent="0.25">
      <c r="A29" s="5">
        <v>2024</v>
      </c>
      <c r="B29" s="10" t="s">
        <v>602</v>
      </c>
      <c r="C29" s="10">
        <v>0</v>
      </c>
      <c r="D29" s="10">
        <v>0</v>
      </c>
      <c r="E29" s="10">
        <v>0</v>
      </c>
    </row>
    <row r="30" spans="1:5" x14ac:dyDescent="0.25">
      <c r="A30" s="5">
        <v>2025</v>
      </c>
      <c r="B30" s="10" t="s">
        <v>602</v>
      </c>
      <c r="C30" s="10">
        <v>0</v>
      </c>
      <c r="D30" s="10">
        <v>0</v>
      </c>
      <c r="E30" s="10">
        <v>0</v>
      </c>
    </row>
    <row r="31" spans="1:5" x14ac:dyDescent="0.25">
      <c r="A31" s="5">
        <v>1999</v>
      </c>
      <c r="B31" s="10" t="s">
        <v>603</v>
      </c>
      <c r="C31" s="10">
        <v>3</v>
      </c>
      <c r="D31" s="10">
        <v>3</v>
      </c>
      <c r="E31" s="10">
        <v>0.5</v>
      </c>
    </row>
    <row r="32" spans="1:5" x14ac:dyDescent="0.25">
      <c r="A32" s="5">
        <v>2000</v>
      </c>
      <c r="B32" s="10" t="s">
        <v>603</v>
      </c>
      <c r="C32" s="10">
        <v>0</v>
      </c>
      <c r="D32" s="10">
        <v>0</v>
      </c>
      <c r="E32" s="10">
        <v>0</v>
      </c>
    </row>
    <row r="33" spans="1:5" x14ac:dyDescent="0.25">
      <c r="A33" s="5">
        <v>2001</v>
      </c>
      <c r="B33" s="10" t="s">
        <v>603</v>
      </c>
      <c r="C33" s="10">
        <v>0</v>
      </c>
      <c r="D33" s="10">
        <v>0</v>
      </c>
      <c r="E33" s="10">
        <v>0</v>
      </c>
    </row>
    <row r="34" spans="1:5" x14ac:dyDescent="0.25">
      <c r="A34" s="5">
        <v>2002</v>
      </c>
      <c r="B34" s="10" t="s">
        <v>603</v>
      </c>
      <c r="C34" s="10">
        <v>0</v>
      </c>
      <c r="D34" s="10">
        <v>0</v>
      </c>
      <c r="E34" s="10">
        <v>0</v>
      </c>
    </row>
    <row r="35" spans="1:5" x14ac:dyDescent="0.25">
      <c r="A35" s="5">
        <v>2003</v>
      </c>
      <c r="B35" s="10" t="s">
        <v>603</v>
      </c>
      <c r="C35" s="10">
        <v>0</v>
      </c>
      <c r="D35" s="10">
        <v>0</v>
      </c>
      <c r="E35" s="10">
        <v>0</v>
      </c>
    </row>
    <row r="36" spans="1:5" x14ac:dyDescent="0.25">
      <c r="A36" s="5">
        <v>2004</v>
      </c>
      <c r="B36" s="10" t="s">
        <v>603</v>
      </c>
      <c r="C36" s="10">
        <v>0</v>
      </c>
      <c r="D36" s="10">
        <v>0</v>
      </c>
      <c r="E36" s="10">
        <v>0</v>
      </c>
    </row>
    <row r="37" spans="1:5" x14ac:dyDescent="0.25">
      <c r="A37" s="5">
        <v>2005</v>
      </c>
      <c r="B37" s="10" t="s">
        <v>603</v>
      </c>
      <c r="C37" s="10">
        <v>0</v>
      </c>
      <c r="D37" s="10">
        <v>0</v>
      </c>
      <c r="E37" s="10">
        <v>0</v>
      </c>
    </row>
    <row r="38" spans="1:5" x14ac:dyDescent="0.25">
      <c r="A38" s="5">
        <v>2006</v>
      </c>
      <c r="B38" s="10" t="s">
        <v>603</v>
      </c>
      <c r="C38" s="10">
        <v>0</v>
      </c>
      <c r="D38" s="10">
        <v>0</v>
      </c>
      <c r="E38" s="10">
        <v>0</v>
      </c>
    </row>
    <row r="39" spans="1:5" x14ac:dyDescent="0.25">
      <c r="A39" s="5">
        <v>2007</v>
      </c>
      <c r="B39" s="10" t="s">
        <v>603</v>
      </c>
      <c r="C39" s="10">
        <v>0</v>
      </c>
      <c r="D39" s="10">
        <v>0</v>
      </c>
      <c r="E39" s="10">
        <v>0</v>
      </c>
    </row>
    <row r="40" spans="1:5" x14ac:dyDescent="0.25">
      <c r="A40" s="5">
        <v>2008</v>
      </c>
      <c r="B40" s="10" t="s">
        <v>603</v>
      </c>
      <c r="C40" s="10">
        <v>0</v>
      </c>
      <c r="D40" s="10">
        <v>0</v>
      </c>
      <c r="E40" s="10">
        <v>0</v>
      </c>
    </row>
    <row r="41" spans="1:5" x14ac:dyDescent="0.25">
      <c r="A41" s="5">
        <v>2009</v>
      </c>
      <c r="B41" s="10" t="s">
        <v>603</v>
      </c>
      <c r="C41" s="10">
        <v>0</v>
      </c>
      <c r="D41" s="10">
        <v>0</v>
      </c>
      <c r="E41" s="10">
        <v>0</v>
      </c>
    </row>
    <row r="42" spans="1:5" x14ac:dyDescent="0.25">
      <c r="A42" s="5">
        <v>2010</v>
      </c>
      <c r="B42" s="10" t="s">
        <v>603</v>
      </c>
      <c r="C42" s="10">
        <v>0</v>
      </c>
      <c r="D42" s="10">
        <v>0</v>
      </c>
      <c r="E42" s="10">
        <v>0</v>
      </c>
    </row>
    <row r="43" spans="1:5" x14ac:dyDescent="0.25">
      <c r="A43" s="5">
        <v>2011</v>
      </c>
      <c r="B43" s="10" t="s">
        <v>603</v>
      </c>
      <c r="C43" s="10">
        <v>0</v>
      </c>
      <c r="D43" s="10">
        <v>0</v>
      </c>
      <c r="E43" s="10">
        <v>0</v>
      </c>
    </row>
    <row r="44" spans="1:5" x14ac:dyDescent="0.25">
      <c r="A44" s="5">
        <v>2012</v>
      </c>
      <c r="B44" s="10" t="s">
        <v>603</v>
      </c>
      <c r="C44" s="10">
        <v>0</v>
      </c>
      <c r="D44" s="10">
        <v>0</v>
      </c>
      <c r="E44" s="10">
        <v>0</v>
      </c>
    </row>
    <row r="45" spans="1:5" x14ac:dyDescent="0.25">
      <c r="A45" s="5">
        <v>2013</v>
      </c>
      <c r="B45" s="10" t="s">
        <v>603</v>
      </c>
      <c r="C45" s="10">
        <v>0</v>
      </c>
      <c r="D45" s="10">
        <v>0</v>
      </c>
      <c r="E45" s="10">
        <v>0</v>
      </c>
    </row>
    <row r="46" spans="1:5" x14ac:dyDescent="0.25">
      <c r="A46" s="5">
        <v>2014</v>
      </c>
      <c r="B46" s="10" t="s">
        <v>603</v>
      </c>
      <c r="C46" s="10">
        <v>0</v>
      </c>
      <c r="D46" s="10">
        <v>0</v>
      </c>
      <c r="E46" s="10">
        <v>0</v>
      </c>
    </row>
    <row r="47" spans="1:5" x14ac:dyDescent="0.25">
      <c r="A47" s="5">
        <v>2015</v>
      </c>
      <c r="B47" s="10" t="s">
        <v>603</v>
      </c>
      <c r="C47" s="10">
        <v>0</v>
      </c>
      <c r="D47" s="10">
        <v>0</v>
      </c>
      <c r="E47" s="10">
        <v>0</v>
      </c>
    </row>
    <row r="48" spans="1:5" x14ac:dyDescent="0.25">
      <c r="A48" s="5">
        <v>2016</v>
      </c>
      <c r="B48" s="10" t="s">
        <v>603</v>
      </c>
      <c r="C48" s="10">
        <v>0</v>
      </c>
      <c r="D48" s="10">
        <v>0</v>
      </c>
      <c r="E48" s="10">
        <v>0</v>
      </c>
    </row>
    <row r="49" spans="1:5" x14ac:dyDescent="0.25">
      <c r="A49" s="5">
        <v>2017</v>
      </c>
      <c r="B49" s="10" t="s">
        <v>603</v>
      </c>
      <c r="C49" s="10">
        <v>0</v>
      </c>
      <c r="D49" s="10">
        <v>0</v>
      </c>
      <c r="E49" s="10">
        <v>0</v>
      </c>
    </row>
    <row r="50" spans="1:5" x14ac:dyDescent="0.25">
      <c r="A50" s="5">
        <v>2018</v>
      </c>
      <c r="B50" s="10" t="s">
        <v>603</v>
      </c>
      <c r="C50" s="10">
        <v>0</v>
      </c>
      <c r="D50" s="10">
        <v>0</v>
      </c>
      <c r="E50" s="10">
        <v>0</v>
      </c>
    </row>
    <row r="51" spans="1:5" x14ac:dyDescent="0.25">
      <c r="A51" s="5">
        <v>2019</v>
      </c>
      <c r="B51" s="10" t="s">
        <v>603</v>
      </c>
      <c r="C51" s="10">
        <v>0</v>
      </c>
      <c r="D51" s="10">
        <v>0</v>
      </c>
      <c r="E51" s="10">
        <v>0</v>
      </c>
    </row>
    <row r="52" spans="1:5" x14ac:dyDescent="0.25">
      <c r="A52" s="5">
        <v>2020</v>
      </c>
      <c r="B52" s="10" t="s">
        <v>603</v>
      </c>
      <c r="C52" s="10">
        <v>0</v>
      </c>
      <c r="D52" s="10">
        <v>0</v>
      </c>
      <c r="E52" s="10">
        <v>0</v>
      </c>
    </row>
    <row r="53" spans="1:5" x14ac:dyDescent="0.25">
      <c r="A53" s="5">
        <v>2021</v>
      </c>
      <c r="B53" s="10" t="s">
        <v>603</v>
      </c>
      <c r="C53" s="10">
        <v>0</v>
      </c>
      <c r="D53" s="10">
        <v>0</v>
      </c>
      <c r="E53" s="10">
        <v>0</v>
      </c>
    </row>
    <row r="54" spans="1:5" x14ac:dyDescent="0.25">
      <c r="A54" s="5">
        <v>2022</v>
      </c>
      <c r="B54" s="10" t="s">
        <v>603</v>
      </c>
      <c r="C54" s="10">
        <v>0</v>
      </c>
      <c r="D54" s="10">
        <v>0</v>
      </c>
      <c r="E54" s="10">
        <v>0</v>
      </c>
    </row>
    <row r="55" spans="1:5" x14ac:dyDescent="0.25">
      <c r="A55" s="5">
        <v>2023</v>
      </c>
      <c r="B55" s="10" t="s">
        <v>603</v>
      </c>
      <c r="C55" s="10">
        <v>0</v>
      </c>
      <c r="D55" s="10">
        <v>0</v>
      </c>
      <c r="E55" s="10">
        <v>0</v>
      </c>
    </row>
    <row r="56" spans="1:5" x14ac:dyDescent="0.25">
      <c r="A56" s="5">
        <v>2024</v>
      </c>
      <c r="B56" s="10" t="s">
        <v>603</v>
      </c>
      <c r="C56" s="10">
        <v>0</v>
      </c>
      <c r="D56" s="10">
        <v>0</v>
      </c>
      <c r="E56" s="10">
        <v>0</v>
      </c>
    </row>
    <row r="57" spans="1:5" x14ac:dyDescent="0.25">
      <c r="A57" s="5">
        <v>2025</v>
      </c>
      <c r="B57" s="10" t="s">
        <v>603</v>
      </c>
      <c r="C57" s="10">
        <v>0</v>
      </c>
      <c r="D57" s="10">
        <v>0</v>
      </c>
      <c r="E57" s="10">
        <v>0</v>
      </c>
    </row>
    <row r="58" spans="1:5" x14ac:dyDescent="0.25">
      <c r="A58" s="5">
        <v>1999</v>
      </c>
      <c r="B58" s="10" t="s">
        <v>604</v>
      </c>
      <c r="C58" s="10">
        <v>19</v>
      </c>
      <c r="D58" s="10">
        <v>26</v>
      </c>
      <c r="E58" s="10">
        <v>92</v>
      </c>
    </row>
    <row r="59" spans="1:5" x14ac:dyDescent="0.25">
      <c r="A59" s="5">
        <v>2000</v>
      </c>
      <c r="B59" s="10" t="s">
        <v>604</v>
      </c>
      <c r="C59" s="10">
        <v>19</v>
      </c>
      <c r="D59" s="10">
        <v>26</v>
      </c>
      <c r="E59" s="10">
        <v>138</v>
      </c>
    </row>
    <row r="60" spans="1:5" x14ac:dyDescent="0.25">
      <c r="A60" s="5">
        <v>2001</v>
      </c>
      <c r="B60" s="10" t="s">
        <v>604</v>
      </c>
      <c r="C60" s="10">
        <v>19</v>
      </c>
      <c r="D60" s="10">
        <v>26</v>
      </c>
      <c r="E60" s="10">
        <v>105</v>
      </c>
    </row>
    <row r="61" spans="1:5" x14ac:dyDescent="0.25">
      <c r="A61" s="5">
        <v>2002</v>
      </c>
      <c r="B61" s="10" t="s">
        <v>604</v>
      </c>
      <c r="C61" s="10">
        <v>19</v>
      </c>
      <c r="D61" s="10">
        <v>26</v>
      </c>
      <c r="E61" s="10">
        <v>175.7</v>
      </c>
    </row>
    <row r="62" spans="1:5" x14ac:dyDescent="0.25">
      <c r="A62" s="5">
        <v>2003</v>
      </c>
      <c r="B62" s="10" t="s">
        <v>604</v>
      </c>
      <c r="C62" s="10">
        <v>27</v>
      </c>
      <c r="D62" s="10">
        <v>43</v>
      </c>
      <c r="E62" s="10">
        <v>198.3</v>
      </c>
    </row>
    <row r="63" spans="1:5" x14ac:dyDescent="0.25">
      <c r="A63" s="5">
        <v>2004</v>
      </c>
      <c r="B63" s="10" t="s">
        <v>604</v>
      </c>
      <c r="C63" s="10">
        <v>29</v>
      </c>
      <c r="D63" s="10">
        <v>45</v>
      </c>
      <c r="E63" s="10">
        <v>167</v>
      </c>
    </row>
    <row r="64" spans="1:5" x14ac:dyDescent="0.25">
      <c r="A64" s="5">
        <v>2005</v>
      </c>
      <c r="B64" s="10" t="s">
        <v>604</v>
      </c>
      <c r="C64" s="10">
        <v>28</v>
      </c>
      <c r="D64" s="10">
        <v>44</v>
      </c>
      <c r="E64" s="10">
        <v>122</v>
      </c>
    </row>
    <row r="65" spans="1:5" x14ac:dyDescent="0.25">
      <c r="A65" s="5">
        <v>2006</v>
      </c>
      <c r="B65" s="10" t="s">
        <v>604</v>
      </c>
      <c r="C65" s="10">
        <v>25</v>
      </c>
      <c r="D65" s="10">
        <v>43</v>
      </c>
      <c r="E65" s="10">
        <v>267</v>
      </c>
    </row>
    <row r="66" spans="1:5" x14ac:dyDescent="0.25">
      <c r="A66" s="5">
        <v>2007</v>
      </c>
      <c r="B66" s="10" t="s">
        <v>604</v>
      </c>
      <c r="C66" s="10">
        <v>25</v>
      </c>
      <c r="D66" s="10">
        <v>43</v>
      </c>
      <c r="E66" s="10">
        <v>124</v>
      </c>
    </row>
    <row r="67" spans="1:5" x14ac:dyDescent="0.25">
      <c r="A67" s="5">
        <v>2008</v>
      </c>
      <c r="B67" s="10" t="s">
        <v>604</v>
      </c>
      <c r="C67" s="10">
        <v>19</v>
      </c>
      <c r="D67" s="10">
        <v>34</v>
      </c>
      <c r="E67" s="10">
        <v>311</v>
      </c>
    </row>
    <row r="68" spans="1:5" x14ac:dyDescent="0.25">
      <c r="A68" s="5">
        <v>2009</v>
      </c>
      <c r="B68" s="10" t="s">
        <v>604</v>
      </c>
      <c r="C68" s="10">
        <v>16</v>
      </c>
      <c r="D68" s="10">
        <v>23</v>
      </c>
      <c r="E68" s="10">
        <v>199</v>
      </c>
    </row>
    <row r="69" spans="1:5" x14ac:dyDescent="0.25">
      <c r="A69" s="5">
        <v>2010</v>
      </c>
      <c r="B69" s="10" t="s">
        <v>604</v>
      </c>
      <c r="C69" s="10">
        <v>15</v>
      </c>
      <c r="D69" s="10">
        <v>23</v>
      </c>
      <c r="E69" s="10">
        <v>53</v>
      </c>
    </row>
    <row r="70" spans="1:5" x14ac:dyDescent="0.25">
      <c r="A70" s="5">
        <v>2011</v>
      </c>
      <c r="B70" s="10" t="s">
        <v>604</v>
      </c>
      <c r="C70" s="10">
        <v>16</v>
      </c>
      <c r="D70" s="10">
        <v>23</v>
      </c>
      <c r="E70" s="10">
        <v>61</v>
      </c>
    </row>
    <row r="71" spans="1:5" x14ac:dyDescent="0.25">
      <c r="A71" s="5">
        <v>2012</v>
      </c>
      <c r="B71" s="10" t="s">
        <v>604</v>
      </c>
      <c r="C71" s="10">
        <v>14</v>
      </c>
      <c r="D71" s="10">
        <v>20</v>
      </c>
      <c r="E71" s="10">
        <v>42</v>
      </c>
    </row>
    <row r="72" spans="1:5" x14ac:dyDescent="0.25">
      <c r="A72" s="5">
        <v>2013</v>
      </c>
      <c r="B72" s="10" t="s">
        <v>604</v>
      </c>
      <c r="C72" s="10">
        <v>15</v>
      </c>
      <c r="D72" s="10">
        <v>17</v>
      </c>
      <c r="E72" s="10">
        <v>44</v>
      </c>
    </row>
    <row r="73" spans="1:5" x14ac:dyDescent="0.25">
      <c r="A73" s="5">
        <v>2014</v>
      </c>
      <c r="B73" s="10" t="s">
        <v>604</v>
      </c>
      <c r="C73" s="10">
        <v>13</v>
      </c>
      <c r="D73" s="10">
        <v>17</v>
      </c>
      <c r="E73" s="10">
        <v>48</v>
      </c>
    </row>
    <row r="74" spans="1:5" x14ac:dyDescent="0.25">
      <c r="A74" s="5">
        <v>2015</v>
      </c>
      <c r="B74" s="10" t="s">
        <v>604</v>
      </c>
      <c r="C74" s="10">
        <v>14</v>
      </c>
      <c r="D74" s="10">
        <v>18</v>
      </c>
      <c r="E74" s="10">
        <v>42</v>
      </c>
    </row>
    <row r="75" spans="1:5" x14ac:dyDescent="0.25">
      <c r="A75" s="5">
        <v>2016</v>
      </c>
      <c r="B75" s="10" t="s">
        <v>604</v>
      </c>
      <c r="C75" s="10">
        <v>12</v>
      </c>
      <c r="D75" s="10">
        <v>15</v>
      </c>
      <c r="E75" s="10">
        <v>41</v>
      </c>
    </row>
    <row r="76" spans="1:5" x14ac:dyDescent="0.25">
      <c r="A76" s="5">
        <v>2017</v>
      </c>
      <c r="B76" s="10" t="s">
        <v>604</v>
      </c>
      <c r="C76" s="10">
        <v>11</v>
      </c>
      <c r="D76" s="10">
        <v>12</v>
      </c>
      <c r="E76" s="10">
        <v>61</v>
      </c>
    </row>
    <row r="77" spans="1:5" x14ac:dyDescent="0.25">
      <c r="A77" s="5">
        <v>2018</v>
      </c>
      <c r="B77" s="10" t="s">
        <v>604</v>
      </c>
      <c r="C77" s="10">
        <v>9</v>
      </c>
      <c r="D77" s="10">
        <v>12</v>
      </c>
      <c r="E77" s="10">
        <v>20</v>
      </c>
    </row>
    <row r="78" spans="1:5" x14ac:dyDescent="0.25">
      <c r="A78" s="5">
        <v>2019</v>
      </c>
      <c r="B78" s="10" t="s">
        <v>604</v>
      </c>
      <c r="C78" s="10">
        <v>8</v>
      </c>
      <c r="D78" s="10">
        <v>9</v>
      </c>
      <c r="E78" s="10">
        <v>25</v>
      </c>
    </row>
    <row r="79" spans="1:5" x14ac:dyDescent="0.25">
      <c r="A79" s="5">
        <v>2020</v>
      </c>
      <c r="B79" s="10" t="s">
        <v>604</v>
      </c>
      <c r="C79" s="10">
        <v>8</v>
      </c>
      <c r="D79" s="10">
        <v>9</v>
      </c>
      <c r="E79" s="10">
        <v>24</v>
      </c>
    </row>
    <row r="80" spans="1:5" x14ac:dyDescent="0.25">
      <c r="A80" s="5">
        <v>2021</v>
      </c>
      <c r="B80" s="10" t="s">
        <v>604</v>
      </c>
      <c r="C80" s="10">
        <v>8</v>
      </c>
      <c r="D80" s="10">
        <v>9</v>
      </c>
      <c r="E80" s="10">
        <v>23</v>
      </c>
    </row>
    <row r="81" spans="1:5" x14ac:dyDescent="0.25">
      <c r="A81" s="5">
        <v>2022</v>
      </c>
      <c r="B81" s="10" t="s">
        <v>604</v>
      </c>
      <c r="C81" s="10">
        <v>9</v>
      </c>
      <c r="D81" s="10">
        <v>10</v>
      </c>
      <c r="E81" s="10">
        <v>23</v>
      </c>
    </row>
    <row r="82" spans="1:5" x14ac:dyDescent="0.25">
      <c r="A82" s="5">
        <v>2023</v>
      </c>
      <c r="B82" s="10" t="s">
        <v>604</v>
      </c>
      <c r="C82" s="10">
        <v>6</v>
      </c>
      <c r="D82" s="10">
        <v>7</v>
      </c>
      <c r="E82" s="10">
        <v>16</v>
      </c>
    </row>
    <row r="83" spans="1:5" x14ac:dyDescent="0.25">
      <c r="A83" s="5">
        <v>2024</v>
      </c>
      <c r="B83" s="10" t="s">
        <v>604</v>
      </c>
      <c r="C83" s="10">
        <v>6</v>
      </c>
      <c r="D83" s="10">
        <v>7</v>
      </c>
      <c r="E83" s="10">
        <v>23</v>
      </c>
    </row>
    <row r="84" spans="1:5" x14ac:dyDescent="0.25">
      <c r="A84" s="5">
        <v>2025</v>
      </c>
      <c r="B84" s="10" t="s">
        <v>604</v>
      </c>
      <c r="C84" s="10">
        <v>4</v>
      </c>
      <c r="D84" s="10">
        <v>5</v>
      </c>
      <c r="E84" s="10">
        <v>14</v>
      </c>
    </row>
    <row r="85" spans="1:5" x14ac:dyDescent="0.25">
      <c r="A85" s="5">
        <v>1999</v>
      </c>
      <c r="B85" s="10" t="s">
        <v>605</v>
      </c>
      <c r="C85" s="10">
        <v>6</v>
      </c>
      <c r="D85" s="10">
        <v>7</v>
      </c>
      <c r="E85" s="10">
        <v>0.1</v>
      </c>
    </row>
    <row r="86" spans="1:5" x14ac:dyDescent="0.25">
      <c r="A86" s="5">
        <v>2000</v>
      </c>
      <c r="B86" s="10" t="s">
        <v>605</v>
      </c>
      <c r="C86" s="10">
        <v>6</v>
      </c>
      <c r="D86" s="10">
        <v>7</v>
      </c>
      <c r="E86" s="10">
        <v>15.7</v>
      </c>
    </row>
    <row r="87" spans="1:5" x14ac:dyDescent="0.25">
      <c r="A87" s="5">
        <v>2001</v>
      </c>
      <c r="B87" s="10" t="s">
        <v>605</v>
      </c>
      <c r="C87" s="10">
        <v>6</v>
      </c>
      <c r="D87" s="10">
        <v>7</v>
      </c>
      <c r="E87" s="10">
        <v>15</v>
      </c>
    </row>
    <row r="88" spans="1:5" x14ac:dyDescent="0.25">
      <c r="A88" s="5">
        <v>2002</v>
      </c>
      <c r="B88" s="10" t="s">
        <v>605</v>
      </c>
      <c r="C88" s="10">
        <v>6</v>
      </c>
      <c r="D88" s="10">
        <v>7</v>
      </c>
      <c r="E88" s="10">
        <v>0</v>
      </c>
    </row>
    <row r="89" spans="1:5" x14ac:dyDescent="0.25">
      <c r="A89" s="5">
        <v>2003</v>
      </c>
      <c r="B89" s="10" t="s">
        <v>605</v>
      </c>
      <c r="C89" s="10">
        <v>15</v>
      </c>
      <c r="D89" s="10">
        <v>21</v>
      </c>
      <c r="E89" s="10">
        <v>82.1</v>
      </c>
    </row>
    <row r="90" spans="1:5" x14ac:dyDescent="0.25">
      <c r="A90" s="5">
        <v>2004</v>
      </c>
      <c r="B90" s="10" t="s">
        <v>605</v>
      </c>
      <c r="C90" s="10">
        <v>14</v>
      </c>
      <c r="D90" s="10">
        <v>20</v>
      </c>
      <c r="E90" s="10">
        <v>8</v>
      </c>
    </row>
    <row r="91" spans="1:5" x14ac:dyDescent="0.25">
      <c r="A91" s="5">
        <v>2005</v>
      </c>
      <c r="B91" s="10" t="s">
        <v>605</v>
      </c>
      <c r="C91" s="10">
        <v>12</v>
      </c>
      <c r="D91" s="10">
        <v>17</v>
      </c>
      <c r="E91" s="10">
        <v>69.599999999999994</v>
      </c>
    </row>
    <row r="92" spans="1:5" x14ac:dyDescent="0.25">
      <c r="A92" s="5">
        <v>2006</v>
      </c>
      <c r="B92" s="10" t="s">
        <v>605</v>
      </c>
      <c r="C92" s="10">
        <v>12</v>
      </c>
      <c r="D92" s="10">
        <v>20</v>
      </c>
      <c r="E92" s="10">
        <v>543</v>
      </c>
    </row>
    <row r="93" spans="1:5" x14ac:dyDescent="0.25">
      <c r="A93" s="5">
        <v>2007</v>
      </c>
      <c r="B93" s="10" t="s">
        <v>605</v>
      </c>
      <c r="C93" s="10">
        <v>12</v>
      </c>
      <c r="D93" s="10">
        <v>20</v>
      </c>
      <c r="E93" s="10">
        <v>1111</v>
      </c>
    </row>
    <row r="94" spans="1:5" x14ac:dyDescent="0.25">
      <c r="A94" s="5">
        <v>2008</v>
      </c>
      <c r="B94" s="10" t="s">
        <v>605</v>
      </c>
      <c r="C94" s="10">
        <v>7</v>
      </c>
      <c r="D94" s="10">
        <v>14</v>
      </c>
      <c r="E94" s="10">
        <v>1822</v>
      </c>
    </row>
    <row r="95" spans="1:5" x14ac:dyDescent="0.25">
      <c r="A95" s="5">
        <v>2009</v>
      </c>
      <c r="B95" s="10" t="s">
        <v>605</v>
      </c>
      <c r="C95" s="10">
        <v>2</v>
      </c>
      <c r="D95" s="10">
        <v>2</v>
      </c>
      <c r="E95" s="10">
        <v>0.1</v>
      </c>
    </row>
    <row r="96" spans="1:5" x14ac:dyDescent="0.25">
      <c r="A96" s="5">
        <v>2010</v>
      </c>
      <c r="B96" s="10" t="s">
        <v>605</v>
      </c>
      <c r="C96" s="10">
        <v>2</v>
      </c>
      <c r="D96" s="10">
        <v>2</v>
      </c>
      <c r="E96" s="10">
        <v>0.7</v>
      </c>
    </row>
    <row r="97" spans="1:5" x14ac:dyDescent="0.25">
      <c r="A97" s="5">
        <v>2011</v>
      </c>
      <c r="B97" s="10" t="s">
        <v>605</v>
      </c>
      <c r="C97" s="10">
        <v>1</v>
      </c>
      <c r="D97" s="10">
        <v>1</v>
      </c>
      <c r="E97" s="10">
        <v>0</v>
      </c>
    </row>
    <row r="98" spans="1:5" x14ac:dyDescent="0.25">
      <c r="A98" s="5">
        <v>2012</v>
      </c>
      <c r="B98" s="10" t="s">
        <v>605</v>
      </c>
      <c r="C98" s="10">
        <v>0</v>
      </c>
      <c r="D98" s="10">
        <v>0</v>
      </c>
      <c r="E98" s="10">
        <v>0</v>
      </c>
    </row>
    <row r="99" spans="1:5" x14ac:dyDescent="0.25">
      <c r="A99" s="5">
        <v>2013</v>
      </c>
      <c r="B99" s="10" t="s">
        <v>605</v>
      </c>
      <c r="C99" s="10">
        <v>1</v>
      </c>
      <c r="D99" s="10">
        <v>1</v>
      </c>
      <c r="E99" s="10"/>
    </row>
    <row r="100" spans="1:5" x14ac:dyDescent="0.25">
      <c r="A100" s="5">
        <v>2014</v>
      </c>
      <c r="B100" s="10" t="s">
        <v>605</v>
      </c>
      <c r="C100" s="10">
        <v>1</v>
      </c>
      <c r="D100" s="10">
        <v>1</v>
      </c>
      <c r="E100" s="10"/>
    </row>
    <row r="101" spans="1:5" x14ac:dyDescent="0.25">
      <c r="A101" s="5">
        <v>2015</v>
      </c>
      <c r="B101" s="10" t="s">
        <v>605</v>
      </c>
      <c r="C101" s="10">
        <v>0</v>
      </c>
      <c r="D101" s="10">
        <v>0</v>
      </c>
      <c r="E101" s="10">
        <v>0</v>
      </c>
    </row>
    <row r="102" spans="1:5" x14ac:dyDescent="0.25">
      <c r="A102" s="5">
        <v>2016</v>
      </c>
      <c r="B102" s="10" t="s">
        <v>605</v>
      </c>
      <c r="C102" s="10">
        <v>1</v>
      </c>
      <c r="D102" s="10">
        <v>1</v>
      </c>
      <c r="E102" s="10">
        <v>0</v>
      </c>
    </row>
    <row r="103" spans="1:5" x14ac:dyDescent="0.25">
      <c r="A103" s="5">
        <v>2017</v>
      </c>
      <c r="B103" s="10" t="s">
        <v>605</v>
      </c>
      <c r="C103" s="10">
        <v>0</v>
      </c>
      <c r="D103" s="10">
        <v>0</v>
      </c>
      <c r="E103" s="10">
        <v>0</v>
      </c>
    </row>
    <row r="104" spans="1:5" x14ac:dyDescent="0.25">
      <c r="A104" s="5">
        <v>2018</v>
      </c>
      <c r="B104" s="10" t="s">
        <v>605</v>
      </c>
      <c r="C104" s="10">
        <v>0</v>
      </c>
      <c r="D104" s="10">
        <v>0</v>
      </c>
      <c r="E104" s="10">
        <v>0</v>
      </c>
    </row>
    <row r="105" spans="1:5" x14ac:dyDescent="0.25">
      <c r="A105" s="5">
        <v>2019</v>
      </c>
      <c r="B105" s="10" t="s">
        <v>605</v>
      </c>
      <c r="C105" s="10">
        <v>0</v>
      </c>
      <c r="D105" s="10">
        <v>0</v>
      </c>
      <c r="E105" s="10">
        <v>0</v>
      </c>
    </row>
    <row r="106" spans="1:5" x14ac:dyDescent="0.25">
      <c r="A106" s="5">
        <v>2020</v>
      </c>
      <c r="B106" s="10" t="s">
        <v>605</v>
      </c>
      <c r="C106" s="10">
        <v>0</v>
      </c>
      <c r="D106" s="10">
        <v>0</v>
      </c>
      <c r="E106" s="10">
        <v>0</v>
      </c>
    </row>
    <row r="107" spans="1:5" x14ac:dyDescent="0.25">
      <c r="A107" s="5">
        <v>2021</v>
      </c>
      <c r="B107" s="10" t="s">
        <v>605</v>
      </c>
      <c r="C107" s="10">
        <v>0</v>
      </c>
      <c r="D107" s="10">
        <v>0</v>
      </c>
      <c r="E107" s="10">
        <v>0</v>
      </c>
    </row>
    <row r="108" spans="1:5" x14ac:dyDescent="0.25">
      <c r="A108" s="5">
        <v>2022</v>
      </c>
      <c r="B108" s="10" t="s">
        <v>605</v>
      </c>
      <c r="C108" s="10">
        <v>0</v>
      </c>
      <c r="D108" s="10">
        <v>0</v>
      </c>
      <c r="E108" s="10">
        <v>0</v>
      </c>
    </row>
    <row r="109" spans="1:5" x14ac:dyDescent="0.25">
      <c r="A109" s="5">
        <v>2023</v>
      </c>
      <c r="B109" s="10" t="s">
        <v>605</v>
      </c>
      <c r="C109" s="10">
        <v>0</v>
      </c>
      <c r="D109" s="10">
        <v>0</v>
      </c>
      <c r="E109" s="10">
        <v>0</v>
      </c>
    </row>
    <row r="110" spans="1:5" x14ac:dyDescent="0.25">
      <c r="A110" s="5">
        <v>2024</v>
      </c>
      <c r="B110" s="10" t="s">
        <v>605</v>
      </c>
      <c r="C110" s="10">
        <v>0</v>
      </c>
      <c r="D110" s="10">
        <v>0</v>
      </c>
      <c r="E110" s="10">
        <v>0</v>
      </c>
    </row>
    <row r="111" spans="1:5" x14ac:dyDescent="0.25">
      <c r="A111" s="5">
        <v>2025</v>
      </c>
      <c r="B111" s="10" t="s">
        <v>605</v>
      </c>
      <c r="C111" s="10">
        <v>0</v>
      </c>
      <c r="D111" s="10">
        <v>0</v>
      </c>
      <c r="E111" s="10">
        <v>0</v>
      </c>
    </row>
    <row r="112" spans="1:5" x14ac:dyDescent="0.25">
      <c r="A112" s="5">
        <v>1999</v>
      </c>
      <c r="B112" s="10" t="s">
        <v>606</v>
      </c>
      <c r="C112" s="10">
        <v>7</v>
      </c>
      <c r="D112" s="10">
        <v>12</v>
      </c>
      <c r="E112" s="10">
        <v>3.6</v>
      </c>
    </row>
    <row r="113" spans="1:5" x14ac:dyDescent="0.25">
      <c r="A113" s="5">
        <v>2000</v>
      </c>
      <c r="B113" s="10" t="s">
        <v>606</v>
      </c>
      <c r="C113" s="10">
        <v>7</v>
      </c>
      <c r="D113" s="10">
        <v>12</v>
      </c>
      <c r="E113" s="10">
        <v>4.5</v>
      </c>
    </row>
    <row r="114" spans="1:5" x14ac:dyDescent="0.25">
      <c r="A114" s="5">
        <v>2001</v>
      </c>
      <c r="B114" s="10" t="s">
        <v>606</v>
      </c>
      <c r="C114" s="10">
        <v>7</v>
      </c>
      <c r="D114" s="10">
        <v>12</v>
      </c>
      <c r="E114" s="10">
        <v>80</v>
      </c>
    </row>
    <row r="115" spans="1:5" x14ac:dyDescent="0.25">
      <c r="A115" s="5">
        <v>2002</v>
      </c>
      <c r="B115" s="10" t="s">
        <v>606</v>
      </c>
      <c r="C115" s="10">
        <v>7</v>
      </c>
      <c r="D115" s="10">
        <v>12</v>
      </c>
      <c r="E115" s="10">
        <v>187.2</v>
      </c>
    </row>
    <row r="116" spans="1:5" x14ac:dyDescent="0.25">
      <c r="A116" s="5">
        <v>2003</v>
      </c>
      <c r="B116" s="10" t="s">
        <v>606</v>
      </c>
      <c r="C116" s="10">
        <v>9</v>
      </c>
      <c r="D116" s="10">
        <v>18</v>
      </c>
      <c r="E116" s="10">
        <v>231.8</v>
      </c>
    </row>
    <row r="117" spans="1:5" x14ac:dyDescent="0.25">
      <c r="A117" s="5">
        <v>2004</v>
      </c>
      <c r="B117" s="10" t="s">
        <v>606</v>
      </c>
      <c r="C117" s="10">
        <v>9</v>
      </c>
      <c r="D117" s="10">
        <v>17</v>
      </c>
      <c r="E117" s="10">
        <v>186.8</v>
      </c>
    </row>
    <row r="118" spans="1:5" x14ac:dyDescent="0.25">
      <c r="A118" s="5">
        <v>2005</v>
      </c>
      <c r="B118" s="10" t="s">
        <v>606</v>
      </c>
      <c r="C118" s="10">
        <v>8</v>
      </c>
      <c r="D118" s="10">
        <v>18</v>
      </c>
      <c r="E118" s="10">
        <v>272.39999999999998</v>
      </c>
    </row>
    <row r="119" spans="1:5" x14ac:dyDescent="0.25">
      <c r="A119" s="5">
        <v>2006</v>
      </c>
      <c r="B119" s="10" t="s">
        <v>606</v>
      </c>
      <c r="C119" s="10">
        <v>7</v>
      </c>
      <c r="D119" s="10">
        <v>13</v>
      </c>
      <c r="E119" s="10">
        <v>233</v>
      </c>
    </row>
    <row r="120" spans="1:5" x14ac:dyDescent="0.25">
      <c r="A120" s="5">
        <v>2007</v>
      </c>
      <c r="B120" s="10" t="s">
        <v>606</v>
      </c>
      <c r="C120" s="10">
        <v>7</v>
      </c>
      <c r="D120" s="10">
        <v>13</v>
      </c>
      <c r="E120" s="10">
        <v>147</v>
      </c>
    </row>
    <row r="121" spans="1:5" x14ac:dyDescent="0.25">
      <c r="A121" s="5">
        <v>2008</v>
      </c>
      <c r="B121" s="10" t="s">
        <v>606</v>
      </c>
      <c r="C121" s="10">
        <v>5</v>
      </c>
      <c r="D121" s="10">
        <v>9</v>
      </c>
      <c r="E121" s="10">
        <v>206</v>
      </c>
    </row>
    <row r="122" spans="1:5" x14ac:dyDescent="0.25">
      <c r="A122" s="5">
        <v>2009</v>
      </c>
      <c r="B122" s="10" t="s">
        <v>606</v>
      </c>
      <c r="C122" s="10">
        <v>5</v>
      </c>
      <c r="D122" s="10">
        <v>9</v>
      </c>
      <c r="E122" s="10">
        <v>189</v>
      </c>
    </row>
    <row r="123" spans="1:5" x14ac:dyDescent="0.25">
      <c r="A123" s="5">
        <v>2010</v>
      </c>
      <c r="B123" s="10" t="s">
        <v>606</v>
      </c>
      <c r="C123" s="10">
        <v>3</v>
      </c>
      <c r="D123" s="10">
        <v>5</v>
      </c>
      <c r="E123" s="10">
        <v>139</v>
      </c>
    </row>
    <row r="124" spans="1:5" x14ac:dyDescent="0.25">
      <c r="A124" s="5">
        <v>2011</v>
      </c>
      <c r="B124" s="10" t="s">
        <v>606</v>
      </c>
      <c r="C124" s="10">
        <v>3</v>
      </c>
      <c r="D124" s="10">
        <v>5</v>
      </c>
      <c r="E124" s="10">
        <v>83</v>
      </c>
    </row>
    <row r="125" spans="1:5" x14ac:dyDescent="0.25">
      <c r="A125" s="5">
        <v>2012</v>
      </c>
      <c r="B125" s="10" t="s">
        <v>606</v>
      </c>
      <c r="C125" s="10">
        <v>2</v>
      </c>
      <c r="D125" s="10">
        <v>4</v>
      </c>
      <c r="E125" s="10">
        <v>73</v>
      </c>
    </row>
    <row r="126" spans="1:5" x14ac:dyDescent="0.25">
      <c r="A126" s="5">
        <v>2013</v>
      </c>
      <c r="B126" s="10" t="s">
        <v>606</v>
      </c>
      <c r="C126" s="10">
        <v>2</v>
      </c>
      <c r="D126" s="10">
        <v>4</v>
      </c>
      <c r="E126" s="10">
        <v>56</v>
      </c>
    </row>
    <row r="127" spans="1:5" x14ac:dyDescent="0.25">
      <c r="A127" s="5">
        <v>2014</v>
      </c>
      <c r="B127" s="10" t="s">
        <v>606</v>
      </c>
      <c r="C127" s="10">
        <v>2</v>
      </c>
      <c r="D127" s="10">
        <v>4</v>
      </c>
      <c r="E127" s="10">
        <v>66</v>
      </c>
    </row>
    <row r="128" spans="1:5" x14ac:dyDescent="0.25">
      <c r="A128" s="5">
        <v>2015</v>
      </c>
      <c r="B128" s="10" t="s">
        <v>606</v>
      </c>
      <c r="C128" s="10">
        <v>2</v>
      </c>
      <c r="D128" s="10">
        <v>3</v>
      </c>
      <c r="E128" s="10">
        <v>56</v>
      </c>
    </row>
    <row r="129" spans="1:5" x14ac:dyDescent="0.25">
      <c r="A129" s="5">
        <v>2016</v>
      </c>
      <c r="B129" s="10" t="s">
        <v>606</v>
      </c>
      <c r="C129" s="10">
        <v>2</v>
      </c>
      <c r="D129" s="10">
        <v>3</v>
      </c>
      <c r="E129" s="10">
        <v>67</v>
      </c>
    </row>
    <row r="130" spans="1:5" x14ac:dyDescent="0.25">
      <c r="A130" s="5">
        <v>2017</v>
      </c>
      <c r="B130" s="10" t="s">
        <v>606</v>
      </c>
      <c r="C130" s="10">
        <v>1</v>
      </c>
      <c r="D130" s="10">
        <v>3</v>
      </c>
      <c r="E130" s="10"/>
    </row>
    <row r="131" spans="1:5" x14ac:dyDescent="0.25">
      <c r="A131" s="5">
        <v>2018</v>
      </c>
      <c r="B131" s="10" t="s">
        <v>606</v>
      </c>
      <c r="C131" s="10">
        <v>1</v>
      </c>
      <c r="D131" s="10">
        <v>3</v>
      </c>
      <c r="E131" s="10"/>
    </row>
    <row r="132" spans="1:5" x14ac:dyDescent="0.25">
      <c r="A132" s="5">
        <v>2019</v>
      </c>
      <c r="B132" s="10" t="s">
        <v>606</v>
      </c>
      <c r="C132" s="10">
        <v>1</v>
      </c>
      <c r="D132" s="10">
        <v>3</v>
      </c>
      <c r="E132" s="10"/>
    </row>
    <row r="133" spans="1:5" x14ac:dyDescent="0.25">
      <c r="A133" s="5">
        <v>2020</v>
      </c>
      <c r="B133" s="10" t="s">
        <v>606</v>
      </c>
      <c r="C133" s="10">
        <v>1</v>
      </c>
      <c r="D133" s="10">
        <v>3</v>
      </c>
      <c r="E133" s="10"/>
    </row>
    <row r="134" spans="1:5" x14ac:dyDescent="0.25">
      <c r="A134" s="5">
        <v>2021</v>
      </c>
      <c r="B134" s="10" t="s">
        <v>606</v>
      </c>
      <c r="C134" s="10">
        <v>1</v>
      </c>
      <c r="D134" s="10">
        <v>3</v>
      </c>
      <c r="E134" s="10"/>
    </row>
    <row r="135" spans="1:5" x14ac:dyDescent="0.25">
      <c r="A135" s="5">
        <v>2022</v>
      </c>
      <c r="B135" s="10" t="s">
        <v>606</v>
      </c>
      <c r="C135" s="10">
        <v>1</v>
      </c>
      <c r="D135" s="10">
        <v>3</v>
      </c>
      <c r="E135" s="10"/>
    </row>
    <row r="136" spans="1:5" x14ac:dyDescent="0.25">
      <c r="A136" s="5">
        <v>2023</v>
      </c>
      <c r="B136" s="10" t="s">
        <v>606</v>
      </c>
      <c r="C136" s="10">
        <v>1</v>
      </c>
      <c r="D136" s="10">
        <v>1</v>
      </c>
      <c r="E136" s="10"/>
    </row>
    <row r="137" spans="1:5" x14ac:dyDescent="0.25">
      <c r="A137" s="5">
        <v>2024</v>
      </c>
      <c r="B137" s="10" t="s">
        <v>606</v>
      </c>
      <c r="C137" s="10">
        <v>1</v>
      </c>
      <c r="D137" s="10">
        <v>1</v>
      </c>
      <c r="E137" s="10"/>
    </row>
    <row r="138" spans="1:5" x14ac:dyDescent="0.25">
      <c r="A138" s="5">
        <v>2025</v>
      </c>
      <c r="B138" s="10" t="s">
        <v>606</v>
      </c>
      <c r="C138" s="10">
        <v>1</v>
      </c>
      <c r="D138" s="10">
        <v>1</v>
      </c>
      <c r="E138" s="10"/>
    </row>
    <row r="139" spans="1:5" x14ac:dyDescent="0.25">
      <c r="A139" s="5">
        <v>1999</v>
      </c>
      <c r="B139" s="10" t="s">
        <v>607</v>
      </c>
      <c r="C139" s="10">
        <v>0</v>
      </c>
      <c r="D139" s="10">
        <v>0</v>
      </c>
      <c r="E139" s="10">
        <v>0</v>
      </c>
    </row>
    <row r="140" spans="1:5" x14ac:dyDescent="0.25">
      <c r="A140" s="5">
        <v>2000</v>
      </c>
      <c r="B140" s="10" t="s">
        <v>607</v>
      </c>
      <c r="C140" s="10">
        <v>0</v>
      </c>
      <c r="D140" s="10">
        <v>0</v>
      </c>
      <c r="E140" s="10">
        <v>0</v>
      </c>
    </row>
    <row r="141" spans="1:5" x14ac:dyDescent="0.25">
      <c r="A141" s="5">
        <v>2001</v>
      </c>
      <c r="B141" s="10" t="s">
        <v>607</v>
      </c>
      <c r="C141" s="10">
        <v>0</v>
      </c>
      <c r="D141" s="10">
        <v>0</v>
      </c>
      <c r="E141" s="10">
        <v>0</v>
      </c>
    </row>
    <row r="142" spans="1:5" x14ac:dyDescent="0.25">
      <c r="A142" s="5">
        <v>2002</v>
      </c>
      <c r="B142" s="10" t="s">
        <v>607</v>
      </c>
      <c r="C142" s="10">
        <v>0</v>
      </c>
      <c r="D142" s="10">
        <v>0</v>
      </c>
      <c r="E142" s="10">
        <v>0</v>
      </c>
    </row>
    <row r="143" spans="1:5" x14ac:dyDescent="0.25">
      <c r="A143" s="5">
        <v>2003</v>
      </c>
      <c r="B143" s="10" t="s">
        <v>607</v>
      </c>
      <c r="C143" s="10">
        <v>0</v>
      </c>
      <c r="D143" s="10">
        <v>0</v>
      </c>
      <c r="E143" s="10">
        <v>0</v>
      </c>
    </row>
    <row r="144" spans="1:5" x14ac:dyDescent="0.25">
      <c r="A144" s="5">
        <v>2004</v>
      </c>
      <c r="B144" s="10" t="s">
        <v>607</v>
      </c>
      <c r="C144" s="10">
        <v>0</v>
      </c>
      <c r="D144" s="10">
        <v>0</v>
      </c>
      <c r="E144" s="10">
        <v>0</v>
      </c>
    </row>
    <row r="145" spans="1:5" x14ac:dyDescent="0.25">
      <c r="A145" s="5">
        <v>2005</v>
      </c>
      <c r="B145" s="10" t="s">
        <v>607</v>
      </c>
      <c r="C145" s="10">
        <v>0</v>
      </c>
      <c r="D145" s="10">
        <v>0</v>
      </c>
      <c r="E145" s="10">
        <v>0</v>
      </c>
    </row>
    <row r="146" spans="1:5" x14ac:dyDescent="0.25">
      <c r="A146" s="5">
        <v>2006</v>
      </c>
      <c r="B146" s="10" t="s">
        <v>607</v>
      </c>
      <c r="C146" s="10">
        <v>0</v>
      </c>
      <c r="D146" s="10">
        <v>0</v>
      </c>
      <c r="E146" s="10">
        <v>0</v>
      </c>
    </row>
    <row r="147" spans="1:5" x14ac:dyDescent="0.25">
      <c r="A147" s="5">
        <v>2007</v>
      </c>
      <c r="B147" s="10" t="s">
        <v>607</v>
      </c>
      <c r="C147" s="10">
        <v>0</v>
      </c>
      <c r="D147" s="10">
        <v>0</v>
      </c>
      <c r="E147" s="10">
        <v>0</v>
      </c>
    </row>
    <row r="148" spans="1:5" x14ac:dyDescent="0.25">
      <c r="A148" s="5">
        <v>2008</v>
      </c>
      <c r="B148" s="10" t="s">
        <v>607</v>
      </c>
      <c r="C148" s="10">
        <v>0</v>
      </c>
      <c r="D148" s="10">
        <v>0</v>
      </c>
      <c r="E148" s="10">
        <v>0</v>
      </c>
    </row>
    <row r="149" spans="1:5" x14ac:dyDescent="0.25">
      <c r="A149" s="5">
        <v>2009</v>
      </c>
      <c r="B149" s="10" t="s">
        <v>607</v>
      </c>
      <c r="C149" s="10">
        <v>0</v>
      </c>
      <c r="D149" s="10">
        <v>0</v>
      </c>
      <c r="E149" s="10">
        <v>0</v>
      </c>
    </row>
    <row r="150" spans="1:5" x14ac:dyDescent="0.25">
      <c r="A150" s="5">
        <v>2010</v>
      </c>
      <c r="B150" s="10" t="s">
        <v>607</v>
      </c>
      <c r="C150" s="10">
        <v>0</v>
      </c>
      <c r="D150" s="10">
        <v>0</v>
      </c>
      <c r="E150" s="10">
        <v>0</v>
      </c>
    </row>
    <row r="151" spans="1:5" x14ac:dyDescent="0.25">
      <c r="A151" s="5">
        <v>2011</v>
      </c>
      <c r="B151" s="10" t="s">
        <v>607</v>
      </c>
      <c r="C151" s="10">
        <v>0</v>
      </c>
      <c r="D151" s="10">
        <v>0</v>
      </c>
      <c r="E151" s="10">
        <v>0</v>
      </c>
    </row>
    <row r="152" spans="1:5" x14ac:dyDescent="0.25">
      <c r="A152" s="5">
        <v>2012</v>
      </c>
      <c r="B152" s="10" t="s">
        <v>607</v>
      </c>
      <c r="C152" s="10">
        <v>0</v>
      </c>
      <c r="D152" s="10">
        <v>0</v>
      </c>
      <c r="E152" s="10">
        <v>0</v>
      </c>
    </row>
    <row r="153" spans="1:5" x14ac:dyDescent="0.25">
      <c r="A153" s="5">
        <v>2013</v>
      </c>
      <c r="B153" s="10" t="s">
        <v>607</v>
      </c>
      <c r="C153" s="10">
        <v>0</v>
      </c>
      <c r="D153" s="10">
        <v>0</v>
      </c>
      <c r="E153" s="10">
        <v>0</v>
      </c>
    </row>
    <row r="154" spans="1:5" x14ac:dyDescent="0.25">
      <c r="A154" s="5">
        <v>2014</v>
      </c>
      <c r="B154" s="10" t="s">
        <v>607</v>
      </c>
      <c r="C154" s="10">
        <v>4</v>
      </c>
      <c r="D154" s="10">
        <v>4</v>
      </c>
      <c r="E154" s="10">
        <v>5</v>
      </c>
    </row>
    <row r="155" spans="1:5" x14ac:dyDescent="0.25">
      <c r="A155" s="5">
        <v>2015</v>
      </c>
      <c r="B155" s="10" t="s">
        <v>607</v>
      </c>
      <c r="C155" s="10">
        <v>4</v>
      </c>
      <c r="D155" s="10">
        <v>4</v>
      </c>
      <c r="E155" s="10">
        <v>6</v>
      </c>
    </row>
    <row r="156" spans="1:5" x14ac:dyDescent="0.25">
      <c r="A156" s="5">
        <v>2016</v>
      </c>
      <c r="B156" s="10" t="s">
        <v>607</v>
      </c>
      <c r="C156" s="10">
        <v>4</v>
      </c>
      <c r="D156" s="10">
        <v>7</v>
      </c>
      <c r="E156" s="10">
        <v>10</v>
      </c>
    </row>
    <row r="157" spans="1:5" x14ac:dyDescent="0.25">
      <c r="A157" s="5">
        <v>2017</v>
      </c>
      <c r="B157" s="10" t="s">
        <v>607</v>
      </c>
      <c r="C157" s="10">
        <v>4</v>
      </c>
      <c r="D157" s="10">
        <v>6</v>
      </c>
      <c r="E157" s="10">
        <v>26</v>
      </c>
    </row>
    <row r="158" spans="1:5" x14ac:dyDescent="0.25">
      <c r="A158" s="5">
        <v>2018</v>
      </c>
      <c r="B158" s="10" t="s">
        <v>607</v>
      </c>
      <c r="C158" s="10">
        <v>2</v>
      </c>
      <c r="D158" s="10">
        <v>4</v>
      </c>
      <c r="E158" s="10">
        <v>14</v>
      </c>
    </row>
    <row r="159" spans="1:5" x14ac:dyDescent="0.25">
      <c r="A159" s="5">
        <v>2019</v>
      </c>
      <c r="B159" s="10" t="s">
        <v>607</v>
      </c>
      <c r="C159" s="10">
        <v>2</v>
      </c>
      <c r="D159" s="10">
        <v>3</v>
      </c>
      <c r="E159" s="10">
        <v>13</v>
      </c>
    </row>
    <row r="160" spans="1:5" x14ac:dyDescent="0.25">
      <c r="A160" s="5">
        <v>2020</v>
      </c>
      <c r="B160" s="10" t="s">
        <v>607</v>
      </c>
      <c r="C160" s="10">
        <v>0</v>
      </c>
      <c r="D160" s="10">
        <v>0</v>
      </c>
      <c r="E160" s="10">
        <v>0</v>
      </c>
    </row>
    <row r="161" spans="1:5" x14ac:dyDescent="0.25">
      <c r="A161" s="5">
        <v>2021</v>
      </c>
      <c r="B161" s="10" t="s">
        <v>607</v>
      </c>
      <c r="C161" s="10">
        <v>0</v>
      </c>
      <c r="D161" s="10">
        <v>0</v>
      </c>
      <c r="E161" s="10">
        <v>0</v>
      </c>
    </row>
    <row r="162" spans="1:5" x14ac:dyDescent="0.25">
      <c r="A162" s="5">
        <v>2022</v>
      </c>
      <c r="B162" s="10" t="s">
        <v>607</v>
      </c>
      <c r="C162" s="10">
        <v>0</v>
      </c>
      <c r="D162" s="10">
        <v>0</v>
      </c>
      <c r="E162" s="10">
        <v>0</v>
      </c>
    </row>
    <row r="163" spans="1:5" x14ac:dyDescent="0.25">
      <c r="A163" s="5">
        <v>2023</v>
      </c>
      <c r="B163" s="10" t="s">
        <v>607</v>
      </c>
      <c r="C163" s="10">
        <v>0</v>
      </c>
      <c r="D163" s="10">
        <v>0</v>
      </c>
      <c r="E163" s="10">
        <v>0</v>
      </c>
    </row>
    <row r="164" spans="1:5" x14ac:dyDescent="0.25">
      <c r="A164" s="5">
        <v>2024</v>
      </c>
      <c r="B164" s="10" t="s">
        <v>607</v>
      </c>
      <c r="C164" s="10">
        <v>0</v>
      </c>
      <c r="D164" s="10">
        <v>0</v>
      </c>
      <c r="E164" s="10">
        <v>0</v>
      </c>
    </row>
    <row r="165" spans="1:5" x14ac:dyDescent="0.25">
      <c r="A165" s="5">
        <v>2025</v>
      </c>
      <c r="B165" s="10" t="s">
        <v>607</v>
      </c>
      <c r="C165" s="10">
        <v>0</v>
      </c>
      <c r="D165" s="10">
        <v>0</v>
      </c>
      <c r="E165" s="10">
        <v>0</v>
      </c>
    </row>
    <row r="166" spans="1:5" x14ac:dyDescent="0.25">
      <c r="A166" s="5">
        <v>1999</v>
      </c>
      <c r="B166" s="10" t="s">
        <v>608</v>
      </c>
      <c r="C166" s="10">
        <v>0</v>
      </c>
      <c r="D166" s="10">
        <v>0</v>
      </c>
      <c r="E166" s="10">
        <v>0</v>
      </c>
    </row>
    <row r="167" spans="1:5" x14ac:dyDescent="0.25">
      <c r="A167" s="5">
        <v>2000</v>
      </c>
      <c r="B167" s="10" t="s">
        <v>608</v>
      </c>
      <c r="C167" s="10">
        <v>0</v>
      </c>
      <c r="D167" s="10">
        <v>0</v>
      </c>
      <c r="E167" s="10">
        <v>0</v>
      </c>
    </row>
    <row r="168" spans="1:5" x14ac:dyDescent="0.25">
      <c r="A168" s="5">
        <v>2001</v>
      </c>
      <c r="B168" s="10" t="s">
        <v>608</v>
      </c>
      <c r="C168" s="10">
        <v>0</v>
      </c>
      <c r="D168" s="10">
        <v>0</v>
      </c>
      <c r="E168" s="10">
        <v>0</v>
      </c>
    </row>
    <row r="169" spans="1:5" x14ac:dyDescent="0.25">
      <c r="A169" s="5">
        <v>2002</v>
      </c>
      <c r="B169" s="10" t="s">
        <v>608</v>
      </c>
      <c r="C169" s="10">
        <v>0</v>
      </c>
      <c r="D169" s="10">
        <v>0</v>
      </c>
      <c r="E169" s="10">
        <v>0</v>
      </c>
    </row>
    <row r="170" spans="1:5" x14ac:dyDescent="0.25">
      <c r="A170" s="5">
        <v>2003</v>
      </c>
      <c r="B170" s="10" t="s">
        <v>608</v>
      </c>
      <c r="C170" s="10">
        <v>0</v>
      </c>
      <c r="D170" s="10">
        <v>0</v>
      </c>
      <c r="E170" s="10">
        <v>0</v>
      </c>
    </row>
    <row r="171" spans="1:5" x14ac:dyDescent="0.25">
      <c r="A171" s="5">
        <v>2004</v>
      </c>
      <c r="B171" s="10" t="s">
        <v>608</v>
      </c>
      <c r="C171" s="10">
        <v>0</v>
      </c>
      <c r="D171" s="10">
        <v>0</v>
      </c>
      <c r="E171" s="10">
        <v>0</v>
      </c>
    </row>
    <row r="172" spans="1:5" x14ac:dyDescent="0.25">
      <c r="A172" s="5">
        <v>2005</v>
      </c>
      <c r="B172" s="10" t="s">
        <v>608</v>
      </c>
      <c r="C172" s="10">
        <v>0</v>
      </c>
      <c r="D172" s="10">
        <v>0</v>
      </c>
      <c r="E172" s="10">
        <v>0</v>
      </c>
    </row>
    <row r="173" spans="1:5" x14ac:dyDescent="0.25">
      <c r="A173" s="5">
        <v>2006</v>
      </c>
      <c r="B173" s="10" t="s">
        <v>608</v>
      </c>
      <c r="C173" s="10">
        <v>0</v>
      </c>
      <c r="D173" s="10">
        <v>0</v>
      </c>
      <c r="E173" s="10">
        <v>0</v>
      </c>
    </row>
    <row r="174" spans="1:5" x14ac:dyDescent="0.25">
      <c r="A174" s="5">
        <v>2007</v>
      </c>
      <c r="B174" s="10" t="s">
        <v>608</v>
      </c>
      <c r="C174" s="10">
        <v>0</v>
      </c>
      <c r="D174" s="10">
        <v>0</v>
      </c>
      <c r="E174" s="10">
        <v>0</v>
      </c>
    </row>
    <row r="175" spans="1:5" x14ac:dyDescent="0.25">
      <c r="A175" s="5">
        <v>2008</v>
      </c>
      <c r="B175" s="10" t="s">
        <v>608</v>
      </c>
      <c r="C175" s="10">
        <v>0</v>
      </c>
      <c r="D175" s="10">
        <v>0</v>
      </c>
      <c r="E175" s="10">
        <v>0</v>
      </c>
    </row>
    <row r="176" spans="1:5" x14ac:dyDescent="0.25">
      <c r="A176" s="5">
        <v>2009</v>
      </c>
      <c r="B176" s="10" t="s">
        <v>608</v>
      </c>
      <c r="C176" s="10">
        <v>0</v>
      </c>
      <c r="D176" s="10">
        <v>0</v>
      </c>
      <c r="E176" s="10">
        <v>0</v>
      </c>
    </row>
    <row r="177" spans="1:5" x14ac:dyDescent="0.25">
      <c r="A177" s="5">
        <v>2010</v>
      </c>
      <c r="B177" s="10" t="s">
        <v>608</v>
      </c>
      <c r="C177" s="10">
        <v>0</v>
      </c>
      <c r="D177" s="10">
        <v>0</v>
      </c>
      <c r="E177" s="10">
        <v>0</v>
      </c>
    </row>
    <row r="178" spans="1:5" x14ac:dyDescent="0.25">
      <c r="A178" s="5">
        <v>2011</v>
      </c>
      <c r="B178" s="10" t="s">
        <v>608</v>
      </c>
      <c r="C178" s="10">
        <v>0</v>
      </c>
      <c r="D178" s="10">
        <v>0</v>
      </c>
      <c r="E178" s="10">
        <v>0</v>
      </c>
    </row>
    <row r="179" spans="1:5" x14ac:dyDescent="0.25">
      <c r="A179" s="5">
        <v>2012</v>
      </c>
      <c r="B179" s="10" t="s">
        <v>608</v>
      </c>
      <c r="C179" s="10">
        <v>5</v>
      </c>
      <c r="D179" s="10">
        <v>5</v>
      </c>
      <c r="E179" s="10"/>
    </row>
    <row r="180" spans="1:5" x14ac:dyDescent="0.25">
      <c r="A180" s="5">
        <v>2013</v>
      </c>
      <c r="B180" s="10" t="s">
        <v>608</v>
      </c>
      <c r="C180" s="10">
        <v>4</v>
      </c>
      <c r="D180" s="10">
        <v>4</v>
      </c>
      <c r="E180" s="10">
        <v>0.1</v>
      </c>
    </row>
    <row r="181" spans="1:5" x14ac:dyDescent="0.25">
      <c r="A181" s="5">
        <v>2014</v>
      </c>
      <c r="B181" s="10" t="s">
        <v>608</v>
      </c>
      <c r="C181" s="10">
        <v>3</v>
      </c>
      <c r="D181" s="10">
        <v>3</v>
      </c>
      <c r="E181" s="10">
        <v>0.1</v>
      </c>
    </row>
    <row r="182" spans="1:5" x14ac:dyDescent="0.25">
      <c r="A182" s="5">
        <v>2015</v>
      </c>
      <c r="B182" s="10" t="s">
        <v>608</v>
      </c>
      <c r="C182" s="10">
        <v>3</v>
      </c>
      <c r="D182" s="10">
        <v>4</v>
      </c>
      <c r="E182" s="10">
        <v>3</v>
      </c>
    </row>
    <row r="183" spans="1:5" x14ac:dyDescent="0.25">
      <c r="A183" s="5">
        <v>2016</v>
      </c>
      <c r="B183" s="10" t="s">
        <v>608</v>
      </c>
      <c r="C183" s="10">
        <v>3</v>
      </c>
      <c r="D183" s="10">
        <v>3</v>
      </c>
      <c r="E183" s="10">
        <v>4</v>
      </c>
    </row>
    <row r="184" spans="1:5" x14ac:dyDescent="0.25">
      <c r="A184" s="5">
        <v>2017</v>
      </c>
      <c r="B184" s="10" t="s">
        <v>608</v>
      </c>
      <c r="C184" s="10">
        <v>3</v>
      </c>
      <c r="D184" s="10">
        <v>4</v>
      </c>
      <c r="E184" s="10">
        <v>4</v>
      </c>
    </row>
    <row r="185" spans="1:5" x14ac:dyDescent="0.25">
      <c r="A185" s="5">
        <v>2018</v>
      </c>
      <c r="B185" s="10" t="s">
        <v>608</v>
      </c>
      <c r="C185" s="10">
        <v>3</v>
      </c>
      <c r="D185" s="10">
        <v>5</v>
      </c>
      <c r="E185" s="10">
        <v>6</v>
      </c>
    </row>
    <row r="186" spans="1:5" x14ac:dyDescent="0.25">
      <c r="A186" s="5">
        <v>2019</v>
      </c>
      <c r="B186" s="10" t="s">
        <v>608</v>
      </c>
      <c r="C186" s="10">
        <v>2</v>
      </c>
      <c r="D186" s="10">
        <v>3</v>
      </c>
      <c r="E186" s="10">
        <v>3</v>
      </c>
    </row>
    <row r="187" spans="1:5" x14ac:dyDescent="0.25">
      <c r="A187" s="5">
        <v>2020</v>
      </c>
      <c r="B187" s="10" t="s">
        <v>608</v>
      </c>
      <c r="C187" s="10">
        <v>0</v>
      </c>
      <c r="D187" s="10">
        <v>0</v>
      </c>
      <c r="E187" s="10">
        <v>0</v>
      </c>
    </row>
    <row r="188" spans="1:5" x14ac:dyDescent="0.25">
      <c r="A188" s="5">
        <v>2021</v>
      </c>
      <c r="B188" s="10" t="s">
        <v>608</v>
      </c>
      <c r="C188" s="10">
        <v>0</v>
      </c>
      <c r="D188" s="10">
        <v>0</v>
      </c>
      <c r="E188" s="10">
        <v>0</v>
      </c>
    </row>
    <row r="189" spans="1:5" x14ac:dyDescent="0.25">
      <c r="A189" s="5">
        <v>2022</v>
      </c>
      <c r="B189" s="10" t="s">
        <v>608</v>
      </c>
      <c r="C189" s="10">
        <v>0</v>
      </c>
      <c r="D189" s="10">
        <v>0</v>
      </c>
      <c r="E189" s="10">
        <v>0</v>
      </c>
    </row>
    <row r="190" spans="1:5" x14ac:dyDescent="0.25">
      <c r="A190" s="5">
        <v>2023</v>
      </c>
      <c r="B190" s="10" t="s">
        <v>608</v>
      </c>
      <c r="C190" s="10">
        <v>0</v>
      </c>
      <c r="D190" s="10">
        <v>0</v>
      </c>
      <c r="E190" s="10">
        <v>0</v>
      </c>
    </row>
    <row r="191" spans="1:5" x14ac:dyDescent="0.25">
      <c r="A191" s="5">
        <v>2024</v>
      </c>
      <c r="B191" s="10" t="s">
        <v>608</v>
      </c>
      <c r="C191" s="10">
        <v>0</v>
      </c>
      <c r="D191" s="10">
        <v>0</v>
      </c>
      <c r="E191" s="10">
        <v>0</v>
      </c>
    </row>
    <row r="192" spans="1:5" x14ac:dyDescent="0.25">
      <c r="A192" s="5">
        <v>2025</v>
      </c>
      <c r="B192" s="10" t="s">
        <v>608</v>
      </c>
      <c r="C192" s="10">
        <v>0</v>
      </c>
      <c r="D192" s="10">
        <v>0</v>
      </c>
      <c r="E192" s="10">
        <v>0</v>
      </c>
    </row>
    <row r="193" spans="1:5" x14ac:dyDescent="0.25">
      <c r="A193" s="5">
        <v>1999</v>
      </c>
      <c r="B193" s="10" t="s">
        <v>609</v>
      </c>
      <c r="C193" s="10">
        <v>0</v>
      </c>
      <c r="D193" s="10">
        <v>0</v>
      </c>
      <c r="E193" s="10">
        <v>0</v>
      </c>
    </row>
    <row r="194" spans="1:5" x14ac:dyDescent="0.25">
      <c r="A194" s="5">
        <v>2000</v>
      </c>
      <c r="B194" s="10" t="s">
        <v>609</v>
      </c>
      <c r="C194" s="10">
        <v>0</v>
      </c>
      <c r="D194" s="10">
        <v>0</v>
      </c>
      <c r="E194" s="10">
        <v>0</v>
      </c>
    </row>
    <row r="195" spans="1:5" x14ac:dyDescent="0.25">
      <c r="A195" s="5">
        <v>2001</v>
      </c>
      <c r="B195" s="10" t="s">
        <v>609</v>
      </c>
      <c r="C195" s="10">
        <v>0</v>
      </c>
      <c r="D195" s="10">
        <v>0</v>
      </c>
      <c r="E195" s="10">
        <v>0</v>
      </c>
    </row>
    <row r="196" spans="1:5" x14ac:dyDescent="0.25">
      <c r="A196" s="5">
        <v>2002</v>
      </c>
      <c r="B196" s="10" t="s">
        <v>609</v>
      </c>
      <c r="C196" s="10">
        <v>0</v>
      </c>
      <c r="D196" s="10">
        <v>0</v>
      </c>
      <c r="E196" s="10">
        <v>0</v>
      </c>
    </row>
    <row r="197" spans="1:5" x14ac:dyDescent="0.25">
      <c r="A197" s="5">
        <v>2003</v>
      </c>
      <c r="B197" s="10" t="s">
        <v>609</v>
      </c>
      <c r="C197" s="10">
        <v>0</v>
      </c>
      <c r="D197" s="10">
        <v>0</v>
      </c>
      <c r="E197" s="10">
        <v>0</v>
      </c>
    </row>
    <row r="198" spans="1:5" x14ac:dyDescent="0.25">
      <c r="A198" s="5">
        <v>2004</v>
      </c>
      <c r="B198" s="10" t="s">
        <v>609</v>
      </c>
      <c r="C198" s="10">
        <v>0</v>
      </c>
      <c r="D198" s="10">
        <v>0</v>
      </c>
      <c r="E198" s="10">
        <v>0</v>
      </c>
    </row>
    <row r="199" spans="1:5" x14ac:dyDescent="0.25">
      <c r="A199" s="5">
        <v>2005</v>
      </c>
      <c r="B199" s="10" t="s">
        <v>609</v>
      </c>
      <c r="C199" s="10">
        <v>0</v>
      </c>
      <c r="D199" s="10">
        <v>0</v>
      </c>
      <c r="E199" s="10">
        <v>0</v>
      </c>
    </row>
    <row r="200" spans="1:5" x14ac:dyDescent="0.25">
      <c r="A200" s="5">
        <v>2006</v>
      </c>
      <c r="B200" s="10" t="s">
        <v>609</v>
      </c>
      <c r="C200" s="10">
        <v>0</v>
      </c>
      <c r="D200" s="10">
        <v>0</v>
      </c>
      <c r="E200" s="10">
        <v>0</v>
      </c>
    </row>
    <row r="201" spans="1:5" x14ac:dyDescent="0.25">
      <c r="A201" s="5">
        <v>2007</v>
      </c>
      <c r="B201" s="10" t="s">
        <v>609</v>
      </c>
      <c r="C201" s="10">
        <v>0</v>
      </c>
      <c r="D201" s="10">
        <v>0</v>
      </c>
      <c r="E201" s="10">
        <v>0</v>
      </c>
    </row>
    <row r="202" spans="1:5" x14ac:dyDescent="0.25">
      <c r="A202" s="5">
        <v>2008</v>
      </c>
      <c r="B202" s="10" t="s">
        <v>609</v>
      </c>
      <c r="C202" s="10">
        <v>0</v>
      </c>
      <c r="D202" s="10">
        <v>0</v>
      </c>
      <c r="E202" s="10">
        <v>0</v>
      </c>
    </row>
    <row r="203" spans="1:5" x14ac:dyDescent="0.25">
      <c r="A203" s="5">
        <v>2009</v>
      </c>
      <c r="B203" s="10" t="s">
        <v>609</v>
      </c>
      <c r="C203" s="10">
        <v>0</v>
      </c>
      <c r="D203" s="10">
        <v>0</v>
      </c>
      <c r="E203" s="10">
        <v>0</v>
      </c>
    </row>
    <row r="204" spans="1:5" x14ac:dyDescent="0.25">
      <c r="A204" s="5">
        <v>2010</v>
      </c>
      <c r="B204" s="10" t="s">
        <v>609</v>
      </c>
      <c r="C204" s="10">
        <v>0</v>
      </c>
      <c r="D204" s="10">
        <v>0</v>
      </c>
      <c r="E204" s="10">
        <v>0</v>
      </c>
    </row>
    <row r="205" spans="1:5" x14ac:dyDescent="0.25">
      <c r="A205" s="5">
        <v>2011</v>
      </c>
      <c r="B205" s="10" t="s">
        <v>609</v>
      </c>
      <c r="C205" s="10">
        <v>0</v>
      </c>
      <c r="D205" s="10">
        <v>0</v>
      </c>
      <c r="E205" s="10">
        <v>0</v>
      </c>
    </row>
    <row r="206" spans="1:5" x14ac:dyDescent="0.25">
      <c r="A206" s="5">
        <v>2012</v>
      </c>
      <c r="B206" s="10" t="s">
        <v>609</v>
      </c>
      <c r="C206" s="10">
        <v>5</v>
      </c>
      <c r="D206" s="10">
        <v>5</v>
      </c>
      <c r="E206" s="10"/>
    </row>
    <row r="207" spans="1:5" x14ac:dyDescent="0.25">
      <c r="A207" s="5">
        <v>2013</v>
      </c>
      <c r="B207" s="10" t="s">
        <v>609</v>
      </c>
      <c r="C207" s="10">
        <v>4</v>
      </c>
      <c r="D207" s="10">
        <v>4</v>
      </c>
      <c r="E207" s="10">
        <v>0.1</v>
      </c>
    </row>
    <row r="208" spans="1:5" x14ac:dyDescent="0.25">
      <c r="A208" s="5">
        <v>2014</v>
      </c>
      <c r="B208" s="10" t="s">
        <v>609</v>
      </c>
      <c r="C208" s="10">
        <v>4</v>
      </c>
      <c r="D208" s="10">
        <v>4</v>
      </c>
      <c r="E208" s="10">
        <v>5.0999999999999996</v>
      </c>
    </row>
    <row r="209" spans="1:5" x14ac:dyDescent="0.25">
      <c r="A209" s="5">
        <v>2015</v>
      </c>
      <c r="B209" s="10" t="s">
        <v>609</v>
      </c>
      <c r="C209" s="10">
        <v>4</v>
      </c>
      <c r="D209" s="10">
        <v>4</v>
      </c>
      <c r="E209" s="10">
        <v>9</v>
      </c>
    </row>
    <row r="210" spans="1:5" x14ac:dyDescent="0.25">
      <c r="A210" s="5">
        <v>2016</v>
      </c>
      <c r="B210" s="10" t="s">
        <v>609</v>
      </c>
      <c r="C210" s="10">
        <v>5</v>
      </c>
      <c r="D210" s="10">
        <v>8</v>
      </c>
      <c r="E210" s="10">
        <v>13</v>
      </c>
    </row>
    <row r="211" spans="1:5" x14ac:dyDescent="0.25">
      <c r="A211" s="5">
        <v>2017</v>
      </c>
      <c r="B211" s="10" t="s">
        <v>609</v>
      </c>
      <c r="C211" s="10">
        <v>5</v>
      </c>
      <c r="D211" s="10">
        <v>8</v>
      </c>
      <c r="E211" s="10">
        <v>30</v>
      </c>
    </row>
    <row r="212" spans="1:5" x14ac:dyDescent="0.25">
      <c r="A212" s="5">
        <v>2018</v>
      </c>
      <c r="B212" s="10" t="s">
        <v>609</v>
      </c>
      <c r="C212" s="10">
        <v>3</v>
      </c>
      <c r="D212" s="10">
        <v>7</v>
      </c>
      <c r="E212" s="10">
        <v>20</v>
      </c>
    </row>
    <row r="213" spans="1:5" x14ac:dyDescent="0.25">
      <c r="A213" s="5">
        <v>2019</v>
      </c>
      <c r="B213" s="10" t="s">
        <v>609</v>
      </c>
      <c r="C213" s="10">
        <v>2</v>
      </c>
      <c r="D213" s="10">
        <v>4</v>
      </c>
      <c r="E213" s="10">
        <v>16</v>
      </c>
    </row>
    <row r="214" spans="1:5" x14ac:dyDescent="0.25">
      <c r="A214" s="5">
        <v>2020</v>
      </c>
      <c r="B214" s="10" t="s">
        <v>609</v>
      </c>
      <c r="C214" s="10">
        <v>2</v>
      </c>
      <c r="D214" s="10">
        <v>4</v>
      </c>
      <c r="E214" s="10">
        <v>19</v>
      </c>
    </row>
    <row r="215" spans="1:5" x14ac:dyDescent="0.25">
      <c r="A215" s="5">
        <v>2021</v>
      </c>
      <c r="B215" s="10" t="s">
        <v>609</v>
      </c>
      <c r="C215" s="10">
        <v>2</v>
      </c>
      <c r="D215" s="10">
        <v>4</v>
      </c>
      <c r="E215" s="10">
        <v>38</v>
      </c>
    </row>
    <row r="216" spans="1:5" x14ac:dyDescent="0.25">
      <c r="A216" s="5">
        <v>2022</v>
      </c>
      <c r="B216" s="10" t="s">
        <v>609</v>
      </c>
      <c r="C216" s="10">
        <v>2</v>
      </c>
      <c r="D216" s="10">
        <v>3</v>
      </c>
      <c r="E216" s="10">
        <v>23</v>
      </c>
    </row>
    <row r="217" spans="1:5" x14ac:dyDescent="0.25">
      <c r="A217" s="5">
        <v>2023</v>
      </c>
      <c r="B217" s="10" t="s">
        <v>609</v>
      </c>
      <c r="C217" s="10">
        <v>2</v>
      </c>
      <c r="D217" s="10">
        <v>3</v>
      </c>
      <c r="E217" s="10">
        <v>8</v>
      </c>
    </row>
    <row r="218" spans="1:5" x14ac:dyDescent="0.25">
      <c r="A218" s="5">
        <v>2024</v>
      </c>
      <c r="B218" s="10" t="s">
        <v>609</v>
      </c>
      <c r="C218" s="10">
        <v>2</v>
      </c>
      <c r="D218" s="10">
        <v>3</v>
      </c>
      <c r="E218" s="10">
        <v>3</v>
      </c>
    </row>
    <row r="219" spans="1:5" x14ac:dyDescent="0.25">
      <c r="A219" s="5">
        <v>2025</v>
      </c>
      <c r="B219" s="10" t="s">
        <v>609</v>
      </c>
      <c r="C219" s="10">
        <v>1</v>
      </c>
      <c r="D219" s="10">
        <v>1</v>
      </c>
      <c r="E219" s="10"/>
    </row>
  </sheetData>
  <pageMargins left="0.7" right="0.7" top="0.75" bottom="0.75" header="0.3" footer="0.3"/>
  <pageSetup paperSize="9" orientation="portrait" horizontalDpi="300" verticalDpi="300"/>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30"/>
  <sheetViews>
    <sheetView workbookViewId="0"/>
  </sheetViews>
  <sheetFormatPr defaultColWidth="11.42578125" defaultRowHeight="15" x14ac:dyDescent="0.25"/>
  <cols>
    <col min="1" max="1" width="27.7109375" customWidth="1"/>
    <col min="2" max="20" width="31.7109375" customWidth="1"/>
  </cols>
  <sheetData>
    <row r="1" spans="1:8" ht="21" customHeight="1" x14ac:dyDescent="0.25">
      <c r="A1" s="1" t="s">
        <v>76</v>
      </c>
    </row>
    <row r="2" spans="1:8" ht="30" customHeight="1" x14ac:dyDescent="0.25">
      <c r="A2" s="8" t="s">
        <v>63</v>
      </c>
    </row>
    <row r="3" spans="1:8" ht="30" customHeight="1" x14ac:dyDescent="0.25">
      <c r="A3" s="4" t="s">
        <v>168</v>
      </c>
      <c r="B3" s="9" t="s">
        <v>610</v>
      </c>
      <c r="C3" s="9" t="s">
        <v>611</v>
      </c>
      <c r="D3" s="9" t="s">
        <v>273</v>
      </c>
      <c r="E3" s="9" t="s">
        <v>612</v>
      </c>
      <c r="F3" s="9" t="s">
        <v>613</v>
      </c>
      <c r="G3" s="9" t="s">
        <v>274</v>
      </c>
      <c r="H3" s="9" t="s">
        <v>275</v>
      </c>
    </row>
    <row r="4" spans="1:8" ht="25.5" customHeight="1" x14ac:dyDescent="0.25">
      <c r="A4" s="5">
        <v>1999</v>
      </c>
      <c r="B4" s="10"/>
      <c r="C4" s="10"/>
      <c r="D4" s="10">
        <v>54</v>
      </c>
      <c r="E4" s="10"/>
      <c r="F4" s="10"/>
      <c r="G4" s="10">
        <v>18</v>
      </c>
      <c r="H4" s="10">
        <v>72</v>
      </c>
    </row>
    <row r="5" spans="1:8" x14ac:dyDescent="0.25">
      <c r="A5" s="5">
        <v>2000</v>
      </c>
      <c r="B5" s="10"/>
      <c r="C5" s="10"/>
      <c r="D5" s="10">
        <v>73</v>
      </c>
      <c r="E5" s="10"/>
      <c r="F5" s="10"/>
      <c r="G5" s="10">
        <v>25</v>
      </c>
      <c r="H5" s="10">
        <v>98</v>
      </c>
    </row>
    <row r="6" spans="1:8" x14ac:dyDescent="0.25">
      <c r="A6" s="5">
        <v>2001</v>
      </c>
      <c r="B6" s="10"/>
      <c r="C6" s="10"/>
      <c r="D6" s="10">
        <v>75</v>
      </c>
      <c r="E6" s="10"/>
      <c r="F6" s="10"/>
      <c r="G6" s="10">
        <v>22</v>
      </c>
      <c r="H6" s="10">
        <v>97</v>
      </c>
    </row>
    <row r="7" spans="1:8" x14ac:dyDescent="0.25">
      <c r="A7" s="5">
        <v>2002</v>
      </c>
      <c r="B7" s="10"/>
      <c r="C7" s="10"/>
      <c r="D7" s="10">
        <v>69</v>
      </c>
      <c r="E7" s="10"/>
      <c r="F7" s="10"/>
      <c r="G7" s="10">
        <v>30</v>
      </c>
      <c r="H7" s="10">
        <v>99</v>
      </c>
    </row>
    <row r="8" spans="1:8" x14ac:dyDescent="0.25">
      <c r="A8" s="5">
        <v>2003</v>
      </c>
      <c r="B8" s="10"/>
      <c r="C8" s="10"/>
      <c r="D8" s="10">
        <v>73</v>
      </c>
      <c r="E8" s="10"/>
      <c r="F8" s="10"/>
      <c r="G8" s="10">
        <v>24</v>
      </c>
      <c r="H8" s="10">
        <v>97</v>
      </c>
    </row>
    <row r="9" spans="1:8" x14ac:dyDescent="0.25">
      <c r="A9" s="5">
        <v>2004</v>
      </c>
      <c r="B9" s="10"/>
      <c r="C9" s="10"/>
      <c r="D9" s="10">
        <v>61</v>
      </c>
      <c r="E9" s="10"/>
      <c r="F9" s="10"/>
      <c r="G9" s="10">
        <v>18</v>
      </c>
      <c r="H9" s="10">
        <v>79</v>
      </c>
    </row>
    <row r="10" spans="1:8" x14ac:dyDescent="0.25">
      <c r="A10" s="5">
        <v>2005</v>
      </c>
      <c r="B10" s="10"/>
      <c r="C10" s="10"/>
      <c r="D10" s="10">
        <v>73</v>
      </c>
      <c r="E10" s="10"/>
      <c r="F10" s="10"/>
      <c r="G10" s="10">
        <v>18</v>
      </c>
      <c r="H10" s="10">
        <v>91</v>
      </c>
    </row>
    <row r="11" spans="1:8" x14ac:dyDescent="0.25">
      <c r="A11" s="5">
        <v>2006</v>
      </c>
      <c r="B11" s="10"/>
      <c r="C11" s="10"/>
      <c r="D11" s="10">
        <v>92</v>
      </c>
      <c r="E11" s="10"/>
      <c r="F11" s="10"/>
      <c r="G11" s="10">
        <v>17</v>
      </c>
      <c r="H11" s="10">
        <v>109</v>
      </c>
    </row>
    <row r="12" spans="1:8" x14ac:dyDescent="0.25">
      <c r="A12" s="5">
        <v>2007</v>
      </c>
      <c r="B12" s="10"/>
      <c r="C12" s="10"/>
      <c r="D12" s="10">
        <v>75</v>
      </c>
      <c r="E12" s="10"/>
      <c r="F12" s="10"/>
      <c r="G12" s="10">
        <v>29</v>
      </c>
      <c r="H12" s="10">
        <v>104</v>
      </c>
    </row>
    <row r="13" spans="1:8" x14ac:dyDescent="0.25">
      <c r="A13" s="5">
        <v>2008</v>
      </c>
      <c r="B13" s="10"/>
      <c r="C13" s="10"/>
      <c r="D13" s="10">
        <v>80</v>
      </c>
      <c r="E13" s="10"/>
      <c r="F13" s="10"/>
      <c r="G13" s="10">
        <v>44</v>
      </c>
      <c r="H13" s="10">
        <v>124</v>
      </c>
    </row>
    <row r="14" spans="1:8" x14ac:dyDescent="0.25">
      <c r="A14" s="5">
        <v>2009</v>
      </c>
      <c r="B14" s="10">
        <v>21</v>
      </c>
      <c r="C14" s="10">
        <v>2</v>
      </c>
      <c r="D14" s="10">
        <v>23</v>
      </c>
      <c r="E14" s="10">
        <v>18</v>
      </c>
      <c r="F14" s="10">
        <v>4</v>
      </c>
      <c r="G14" s="10">
        <v>22</v>
      </c>
      <c r="H14" s="10">
        <v>45</v>
      </c>
    </row>
    <row r="15" spans="1:8" x14ac:dyDescent="0.25">
      <c r="A15" s="5">
        <v>2010</v>
      </c>
      <c r="B15" s="10">
        <v>18</v>
      </c>
      <c r="C15" s="10">
        <v>1</v>
      </c>
      <c r="D15" s="10">
        <v>19</v>
      </c>
      <c r="E15" s="10">
        <v>20</v>
      </c>
      <c r="F15" s="10">
        <v>4</v>
      </c>
      <c r="G15" s="10">
        <v>24</v>
      </c>
      <c r="H15" s="10">
        <v>43</v>
      </c>
    </row>
    <row r="16" spans="1:8" x14ac:dyDescent="0.25">
      <c r="A16" s="5">
        <v>2011</v>
      </c>
      <c r="B16" s="10">
        <v>22</v>
      </c>
      <c r="C16" s="10">
        <v>2</v>
      </c>
      <c r="D16" s="10">
        <v>24</v>
      </c>
      <c r="E16" s="10">
        <v>17</v>
      </c>
      <c r="F16" s="10">
        <v>2</v>
      </c>
      <c r="G16" s="10">
        <v>19</v>
      </c>
      <c r="H16" s="10">
        <v>43</v>
      </c>
    </row>
    <row r="17" spans="1:8" x14ac:dyDescent="0.25">
      <c r="A17" s="5">
        <v>2012</v>
      </c>
      <c r="B17" s="10">
        <v>22</v>
      </c>
      <c r="C17" s="10">
        <v>3</v>
      </c>
      <c r="D17" s="10">
        <v>25</v>
      </c>
      <c r="E17" s="10">
        <v>19</v>
      </c>
      <c r="F17" s="10">
        <v>2</v>
      </c>
      <c r="G17" s="10">
        <v>21</v>
      </c>
      <c r="H17" s="10">
        <v>46</v>
      </c>
    </row>
    <row r="18" spans="1:8" x14ac:dyDescent="0.25">
      <c r="A18" s="5">
        <v>2013</v>
      </c>
      <c r="B18" s="10">
        <v>26</v>
      </c>
      <c r="C18" s="10">
        <v>3</v>
      </c>
      <c r="D18" s="10">
        <v>29</v>
      </c>
      <c r="E18" s="10">
        <v>17</v>
      </c>
      <c r="F18" s="10">
        <v>4</v>
      </c>
      <c r="G18" s="10">
        <v>21</v>
      </c>
      <c r="H18" s="10">
        <v>50</v>
      </c>
    </row>
    <row r="19" spans="1:8" x14ac:dyDescent="0.25">
      <c r="A19" s="5">
        <v>2014</v>
      </c>
      <c r="B19" s="10">
        <v>25</v>
      </c>
      <c r="C19" s="10">
        <v>4</v>
      </c>
      <c r="D19" s="10">
        <v>29</v>
      </c>
      <c r="E19" s="10">
        <v>17</v>
      </c>
      <c r="F19" s="10">
        <v>3</v>
      </c>
      <c r="G19" s="10">
        <v>20</v>
      </c>
      <c r="H19" s="10">
        <v>49</v>
      </c>
    </row>
    <row r="20" spans="1:8" x14ac:dyDescent="0.25">
      <c r="A20" s="5">
        <v>2015</v>
      </c>
      <c r="B20" s="10">
        <v>33</v>
      </c>
      <c r="C20" s="10">
        <v>2</v>
      </c>
      <c r="D20" s="10">
        <v>35</v>
      </c>
      <c r="E20" s="10">
        <v>11</v>
      </c>
      <c r="F20" s="10">
        <v>4</v>
      </c>
      <c r="G20" s="10">
        <v>15</v>
      </c>
      <c r="H20" s="10">
        <v>50</v>
      </c>
    </row>
    <row r="21" spans="1:8" x14ac:dyDescent="0.25">
      <c r="A21" s="5">
        <v>2016</v>
      </c>
      <c r="B21" s="10">
        <v>38</v>
      </c>
      <c r="C21" s="10">
        <v>5</v>
      </c>
      <c r="D21" s="10">
        <v>43</v>
      </c>
      <c r="E21" s="10">
        <v>14</v>
      </c>
      <c r="F21" s="10">
        <v>6</v>
      </c>
      <c r="G21" s="10">
        <v>20</v>
      </c>
      <c r="H21" s="10">
        <v>63</v>
      </c>
    </row>
    <row r="22" spans="1:8" x14ac:dyDescent="0.25">
      <c r="A22" s="5">
        <v>2017</v>
      </c>
      <c r="B22" s="10">
        <v>37</v>
      </c>
      <c r="C22" s="10">
        <v>8</v>
      </c>
      <c r="D22" s="10">
        <v>45</v>
      </c>
      <c r="E22" s="10">
        <v>13</v>
      </c>
      <c r="F22" s="10">
        <v>4</v>
      </c>
      <c r="G22" s="10">
        <v>17</v>
      </c>
      <c r="H22" s="10">
        <v>62</v>
      </c>
    </row>
    <row r="23" spans="1:8" x14ac:dyDescent="0.25">
      <c r="A23" s="5">
        <v>2018</v>
      </c>
      <c r="B23" s="10">
        <v>37</v>
      </c>
      <c r="C23" s="10">
        <v>8</v>
      </c>
      <c r="D23" s="10">
        <v>45</v>
      </c>
      <c r="E23" s="10">
        <v>11</v>
      </c>
      <c r="F23" s="10">
        <v>4</v>
      </c>
      <c r="G23" s="10">
        <v>15</v>
      </c>
      <c r="H23" s="10">
        <v>60</v>
      </c>
    </row>
    <row r="24" spans="1:8" x14ac:dyDescent="0.25">
      <c r="A24" s="5">
        <v>2019</v>
      </c>
      <c r="B24" s="10">
        <v>32</v>
      </c>
      <c r="C24" s="10">
        <v>6</v>
      </c>
      <c r="D24" s="10">
        <v>38</v>
      </c>
      <c r="E24" s="10">
        <v>10</v>
      </c>
      <c r="F24" s="10">
        <v>5</v>
      </c>
      <c r="G24" s="10">
        <v>15</v>
      </c>
      <c r="H24" s="10">
        <v>53</v>
      </c>
    </row>
    <row r="25" spans="1:8" x14ac:dyDescent="0.25">
      <c r="A25" s="5">
        <v>2020</v>
      </c>
      <c r="B25" s="10">
        <v>19</v>
      </c>
      <c r="C25" s="10">
        <v>3</v>
      </c>
      <c r="D25" s="10">
        <v>22</v>
      </c>
      <c r="E25" s="10">
        <v>9</v>
      </c>
      <c r="F25" s="10">
        <v>4</v>
      </c>
      <c r="G25" s="10">
        <v>13</v>
      </c>
      <c r="H25" s="10">
        <v>35</v>
      </c>
    </row>
    <row r="26" spans="1:8" x14ac:dyDescent="0.25">
      <c r="A26" s="5">
        <v>2021</v>
      </c>
      <c r="B26" s="10">
        <v>22</v>
      </c>
      <c r="C26" s="10">
        <v>6</v>
      </c>
      <c r="D26" s="10">
        <v>28</v>
      </c>
      <c r="E26" s="10">
        <v>11</v>
      </c>
      <c r="F26" s="10">
        <v>2</v>
      </c>
      <c r="G26" s="10">
        <v>13</v>
      </c>
      <c r="H26" s="10">
        <v>41</v>
      </c>
    </row>
    <row r="27" spans="1:8" x14ac:dyDescent="0.25">
      <c r="A27" s="5">
        <v>2022</v>
      </c>
      <c r="B27" s="10">
        <v>23</v>
      </c>
      <c r="C27" s="10">
        <v>5</v>
      </c>
      <c r="D27" s="10">
        <v>28</v>
      </c>
      <c r="E27" s="10">
        <v>11</v>
      </c>
      <c r="F27" s="10">
        <v>3</v>
      </c>
      <c r="G27" s="10">
        <v>14</v>
      </c>
      <c r="H27" s="10">
        <v>42</v>
      </c>
    </row>
    <row r="28" spans="1:8" x14ac:dyDescent="0.25">
      <c r="A28" s="5">
        <v>2023</v>
      </c>
      <c r="B28" s="10">
        <v>20</v>
      </c>
      <c r="C28" s="10">
        <v>6</v>
      </c>
      <c r="D28" s="10">
        <v>26</v>
      </c>
      <c r="E28" s="10">
        <v>7</v>
      </c>
      <c r="F28" s="10">
        <v>4</v>
      </c>
      <c r="G28" s="10">
        <v>11</v>
      </c>
      <c r="H28" s="10">
        <v>37</v>
      </c>
    </row>
    <row r="29" spans="1:8" x14ac:dyDescent="0.25">
      <c r="A29" s="5">
        <v>2024</v>
      </c>
      <c r="B29" s="10">
        <v>17</v>
      </c>
      <c r="C29" s="10">
        <v>3</v>
      </c>
      <c r="D29" s="10">
        <v>20</v>
      </c>
      <c r="E29" s="10">
        <v>7</v>
      </c>
      <c r="F29" s="10">
        <v>1</v>
      </c>
      <c r="G29" s="10">
        <v>8</v>
      </c>
      <c r="H29" s="10">
        <v>28</v>
      </c>
    </row>
    <row r="30" spans="1:8" x14ac:dyDescent="0.25">
      <c r="A30" s="5">
        <v>2025</v>
      </c>
      <c r="B30" s="10">
        <v>21</v>
      </c>
      <c r="C30" s="10">
        <v>3</v>
      </c>
      <c r="D30" s="10">
        <v>24</v>
      </c>
      <c r="E30" s="10">
        <v>5</v>
      </c>
      <c r="F30" s="10">
        <v>0</v>
      </c>
      <c r="G30" s="10">
        <v>5</v>
      </c>
      <c r="H30" s="10">
        <v>29</v>
      </c>
    </row>
  </sheetData>
  <pageMargins left="0.7" right="0.7" top="0.75" bottom="0.75" header="0.3" footer="0.3"/>
  <pageSetup paperSize="9" orientation="portrait" horizontalDpi="300" verticalDpi="300"/>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36"/>
  <sheetViews>
    <sheetView workbookViewId="0"/>
  </sheetViews>
  <sheetFormatPr defaultColWidth="11.42578125" defaultRowHeight="15" x14ac:dyDescent="0.25"/>
  <cols>
    <col min="1" max="1" width="27.7109375" customWidth="1"/>
    <col min="2" max="20" width="31.7109375" customWidth="1"/>
  </cols>
  <sheetData>
    <row r="1" spans="1:3" ht="21" customHeight="1" x14ac:dyDescent="0.25">
      <c r="A1" s="1" t="s">
        <v>77</v>
      </c>
    </row>
    <row r="2" spans="1:3" ht="30" customHeight="1" x14ac:dyDescent="0.25">
      <c r="A2" s="8" t="s">
        <v>78</v>
      </c>
    </row>
    <row r="3" spans="1:3" ht="30" customHeight="1" x14ac:dyDescent="0.25">
      <c r="A3" s="4" t="s">
        <v>168</v>
      </c>
      <c r="B3" s="9" t="s">
        <v>600</v>
      </c>
      <c r="C3" s="9" t="s">
        <v>614</v>
      </c>
    </row>
    <row r="4" spans="1:3" ht="25.5" customHeight="1" x14ac:dyDescent="0.25">
      <c r="A4" s="5">
        <v>2015</v>
      </c>
      <c r="B4" s="10" t="s">
        <v>607</v>
      </c>
      <c r="C4" s="10">
        <v>235000</v>
      </c>
    </row>
    <row r="5" spans="1:3" x14ac:dyDescent="0.25">
      <c r="A5" s="5">
        <v>2016</v>
      </c>
      <c r="B5" s="10" t="s">
        <v>607</v>
      </c>
      <c r="C5" s="10">
        <v>262000</v>
      </c>
    </row>
    <row r="6" spans="1:3" x14ac:dyDescent="0.25">
      <c r="A6" s="5">
        <v>2017</v>
      </c>
      <c r="B6" s="10" t="s">
        <v>607</v>
      </c>
      <c r="C6" s="10">
        <v>925000</v>
      </c>
    </row>
    <row r="7" spans="1:3" x14ac:dyDescent="0.25">
      <c r="A7" s="5">
        <v>2018</v>
      </c>
      <c r="B7" s="10" t="s">
        <v>607</v>
      </c>
      <c r="C7" s="10">
        <v>553000</v>
      </c>
    </row>
    <row r="8" spans="1:3" x14ac:dyDescent="0.25">
      <c r="A8" s="5">
        <v>2019</v>
      </c>
      <c r="B8" s="10" t="s">
        <v>607</v>
      </c>
      <c r="C8" s="10">
        <v>660000</v>
      </c>
    </row>
    <row r="9" spans="1:3" x14ac:dyDescent="0.25">
      <c r="A9" s="5">
        <v>2020</v>
      </c>
      <c r="B9" s="10" t="s">
        <v>607</v>
      </c>
      <c r="C9" s="10">
        <v>0</v>
      </c>
    </row>
    <row r="10" spans="1:3" x14ac:dyDescent="0.25">
      <c r="A10" s="5">
        <v>2021</v>
      </c>
      <c r="B10" s="10" t="s">
        <v>607</v>
      </c>
      <c r="C10" s="10">
        <v>0</v>
      </c>
    </row>
    <row r="11" spans="1:3" x14ac:dyDescent="0.25">
      <c r="A11" s="5">
        <v>2022</v>
      </c>
      <c r="B11" s="10" t="s">
        <v>607</v>
      </c>
      <c r="C11" s="10">
        <v>0</v>
      </c>
    </row>
    <row r="12" spans="1:3" x14ac:dyDescent="0.25">
      <c r="A12" s="5">
        <v>2023</v>
      </c>
      <c r="B12" s="10" t="s">
        <v>607</v>
      </c>
      <c r="C12" s="10">
        <v>0</v>
      </c>
    </row>
    <row r="13" spans="1:3" x14ac:dyDescent="0.25">
      <c r="A13" s="5">
        <v>2024</v>
      </c>
      <c r="B13" s="10" t="s">
        <v>607</v>
      </c>
      <c r="C13" s="10">
        <v>0</v>
      </c>
    </row>
    <row r="14" spans="1:3" x14ac:dyDescent="0.25">
      <c r="A14" s="5">
        <v>2025</v>
      </c>
      <c r="B14" s="10" t="s">
        <v>607</v>
      </c>
      <c r="C14" s="10">
        <v>0</v>
      </c>
    </row>
    <row r="15" spans="1:3" x14ac:dyDescent="0.25">
      <c r="A15" s="5">
        <v>2015</v>
      </c>
      <c r="B15" s="10" t="s">
        <v>608</v>
      </c>
      <c r="C15" s="10">
        <v>75000</v>
      </c>
    </row>
    <row r="16" spans="1:3" x14ac:dyDescent="0.25">
      <c r="A16" s="5">
        <v>2016</v>
      </c>
      <c r="B16" s="10" t="s">
        <v>608</v>
      </c>
      <c r="C16" s="10">
        <v>118000</v>
      </c>
    </row>
    <row r="17" spans="1:3" x14ac:dyDescent="0.25">
      <c r="A17" s="5">
        <v>2017</v>
      </c>
      <c r="B17" s="10" t="s">
        <v>608</v>
      </c>
      <c r="C17" s="10">
        <v>58000</v>
      </c>
    </row>
    <row r="18" spans="1:3" x14ac:dyDescent="0.25">
      <c r="A18" s="5">
        <v>2018</v>
      </c>
      <c r="B18" s="10" t="s">
        <v>608</v>
      </c>
      <c r="C18" s="10">
        <v>103000</v>
      </c>
    </row>
    <row r="19" spans="1:3" x14ac:dyDescent="0.25">
      <c r="A19" s="5">
        <v>2019</v>
      </c>
      <c r="B19" s="10" t="s">
        <v>608</v>
      </c>
      <c r="C19" s="10">
        <v>59000</v>
      </c>
    </row>
    <row r="20" spans="1:3" x14ac:dyDescent="0.25">
      <c r="A20" s="5">
        <v>2020</v>
      </c>
      <c r="B20" s="10" t="s">
        <v>608</v>
      </c>
      <c r="C20" s="10">
        <v>0</v>
      </c>
    </row>
    <row r="21" spans="1:3" x14ac:dyDescent="0.25">
      <c r="A21" s="5">
        <v>2021</v>
      </c>
      <c r="B21" s="10" t="s">
        <v>608</v>
      </c>
      <c r="C21" s="10">
        <v>0</v>
      </c>
    </row>
    <row r="22" spans="1:3" x14ac:dyDescent="0.25">
      <c r="A22" s="5">
        <v>2022</v>
      </c>
      <c r="B22" s="10" t="s">
        <v>608</v>
      </c>
      <c r="C22" s="10">
        <v>0</v>
      </c>
    </row>
    <row r="23" spans="1:3" x14ac:dyDescent="0.25">
      <c r="A23" s="5">
        <v>2023</v>
      </c>
      <c r="B23" s="10" t="s">
        <v>608</v>
      </c>
      <c r="C23" s="10">
        <v>0</v>
      </c>
    </row>
    <row r="24" spans="1:3" x14ac:dyDescent="0.25">
      <c r="A24" s="5">
        <v>2024</v>
      </c>
      <c r="B24" s="10" t="s">
        <v>608</v>
      </c>
      <c r="C24" s="10">
        <v>0</v>
      </c>
    </row>
    <row r="25" spans="1:3" x14ac:dyDescent="0.25">
      <c r="A25" s="5">
        <v>2025</v>
      </c>
      <c r="B25" s="10" t="s">
        <v>608</v>
      </c>
      <c r="C25" s="10">
        <v>0</v>
      </c>
    </row>
    <row r="26" spans="1:3" x14ac:dyDescent="0.25">
      <c r="A26" s="5">
        <v>2015</v>
      </c>
      <c r="B26" s="10" t="s">
        <v>609</v>
      </c>
      <c r="C26" s="10">
        <v>310000</v>
      </c>
    </row>
    <row r="27" spans="1:3" x14ac:dyDescent="0.25">
      <c r="A27" s="5">
        <v>2016</v>
      </c>
      <c r="B27" s="10" t="s">
        <v>609</v>
      </c>
      <c r="C27" s="10">
        <v>380000</v>
      </c>
    </row>
    <row r="28" spans="1:3" x14ac:dyDescent="0.25">
      <c r="A28" s="5">
        <v>2017</v>
      </c>
      <c r="B28" s="10" t="s">
        <v>609</v>
      </c>
      <c r="C28" s="10">
        <v>983000</v>
      </c>
    </row>
    <row r="29" spans="1:3" x14ac:dyDescent="0.25">
      <c r="A29" s="5">
        <v>2018</v>
      </c>
      <c r="B29" s="10" t="s">
        <v>609</v>
      </c>
      <c r="C29" s="10">
        <v>656000</v>
      </c>
    </row>
    <row r="30" spans="1:3" x14ac:dyDescent="0.25">
      <c r="A30" s="5">
        <v>2019</v>
      </c>
      <c r="B30" s="10" t="s">
        <v>609</v>
      </c>
      <c r="C30" s="10">
        <v>719000</v>
      </c>
    </row>
    <row r="31" spans="1:3" x14ac:dyDescent="0.25">
      <c r="A31" s="5">
        <v>2020</v>
      </c>
      <c r="B31" s="10" t="s">
        <v>609</v>
      </c>
      <c r="C31" s="10">
        <v>576000</v>
      </c>
    </row>
    <row r="32" spans="1:3" x14ac:dyDescent="0.25">
      <c r="A32" s="5">
        <v>2021</v>
      </c>
      <c r="B32" s="10" t="s">
        <v>609</v>
      </c>
      <c r="C32" s="10">
        <v>689000</v>
      </c>
    </row>
    <row r="33" spans="1:3" x14ac:dyDescent="0.25">
      <c r="A33" s="5">
        <v>2022</v>
      </c>
      <c r="B33" s="10" t="s">
        <v>609</v>
      </c>
      <c r="C33" s="10">
        <v>647000</v>
      </c>
    </row>
    <row r="34" spans="1:3" x14ac:dyDescent="0.25">
      <c r="A34" s="5">
        <v>2023</v>
      </c>
      <c r="B34" s="10" t="s">
        <v>609</v>
      </c>
      <c r="C34" s="10">
        <v>143000</v>
      </c>
    </row>
    <row r="35" spans="1:3" x14ac:dyDescent="0.25">
      <c r="A35" s="5">
        <v>2024</v>
      </c>
      <c r="B35" s="10" t="s">
        <v>609</v>
      </c>
      <c r="C35" s="10">
        <v>65000</v>
      </c>
    </row>
    <row r="36" spans="1:3" x14ac:dyDescent="0.25">
      <c r="A36" s="5">
        <v>2025</v>
      </c>
      <c r="B36" s="10" t="s">
        <v>609</v>
      </c>
      <c r="C36" s="10">
        <v>0</v>
      </c>
    </row>
  </sheetData>
  <pageMargins left="0.7" right="0.7" top="0.75" bottom="0.75" header="0.3" footer="0.3"/>
  <pageSetup paperSize="9" orientation="portrait" horizontalDpi="300" verticalDpi="300"/>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E219"/>
  <sheetViews>
    <sheetView workbookViewId="0"/>
  </sheetViews>
  <sheetFormatPr defaultColWidth="11.42578125" defaultRowHeight="15" x14ac:dyDescent="0.25"/>
  <cols>
    <col min="1" max="1" width="27.7109375" customWidth="1"/>
    <col min="2" max="20" width="31.7109375" customWidth="1"/>
  </cols>
  <sheetData>
    <row r="1" spans="1:5" ht="21" customHeight="1" x14ac:dyDescent="0.25">
      <c r="A1" s="1" t="s">
        <v>79</v>
      </c>
    </row>
    <row r="2" spans="1:5" ht="30" customHeight="1" x14ac:dyDescent="0.25">
      <c r="A2" s="8" t="s">
        <v>80</v>
      </c>
    </row>
    <row r="3" spans="1:5" ht="30" customHeight="1" x14ac:dyDescent="0.25">
      <c r="A3" s="4" t="s">
        <v>168</v>
      </c>
      <c r="B3" s="9" t="s">
        <v>600</v>
      </c>
      <c r="C3" s="9" t="s">
        <v>615</v>
      </c>
      <c r="D3" s="9" t="s">
        <v>616</v>
      </c>
      <c r="E3" s="9" t="s">
        <v>617</v>
      </c>
    </row>
    <row r="4" spans="1:5" ht="25.5" customHeight="1" x14ac:dyDescent="0.25">
      <c r="A4" s="5">
        <v>1999</v>
      </c>
      <c r="B4" s="10" t="s">
        <v>602</v>
      </c>
      <c r="C4" s="10">
        <v>85000</v>
      </c>
      <c r="D4" s="10">
        <v>154000</v>
      </c>
      <c r="E4" s="10">
        <v>966000</v>
      </c>
    </row>
    <row r="5" spans="1:5" x14ac:dyDescent="0.25">
      <c r="A5" s="5">
        <v>2000</v>
      </c>
      <c r="B5" s="10" t="s">
        <v>602</v>
      </c>
      <c r="C5" s="10">
        <v>350000</v>
      </c>
      <c r="D5" s="10">
        <v>82000</v>
      </c>
      <c r="E5" s="10">
        <v>835000</v>
      </c>
    </row>
    <row r="6" spans="1:5" x14ac:dyDescent="0.25">
      <c r="A6" s="5">
        <v>2001</v>
      </c>
      <c r="B6" s="10" t="s">
        <v>602</v>
      </c>
      <c r="C6" s="10">
        <v>105000</v>
      </c>
      <c r="D6" s="10">
        <v>134000</v>
      </c>
      <c r="E6" s="10">
        <v>0</v>
      </c>
    </row>
    <row r="7" spans="1:5" x14ac:dyDescent="0.25">
      <c r="A7" s="5">
        <v>2002</v>
      </c>
      <c r="B7" s="10" t="s">
        <v>602</v>
      </c>
      <c r="C7" s="10">
        <v>30000</v>
      </c>
      <c r="D7" s="10">
        <v>40000</v>
      </c>
      <c r="E7" s="10">
        <v>0</v>
      </c>
    </row>
    <row r="8" spans="1:5" x14ac:dyDescent="0.25">
      <c r="A8" s="5">
        <v>2003</v>
      </c>
      <c r="B8" s="10" t="s">
        <v>602</v>
      </c>
      <c r="C8" s="10">
        <v>10000</v>
      </c>
      <c r="D8" s="10">
        <v>43000</v>
      </c>
      <c r="E8" s="10">
        <v>0</v>
      </c>
    </row>
    <row r="9" spans="1:5" x14ac:dyDescent="0.25">
      <c r="A9" s="5">
        <v>2004</v>
      </c>
      <c r="B9" s="10" t="s">
        <v>602</v>
      </c>
      <c r="C9" s="10">
        <v>45000</v>
      </c>
      <c r="D9" s="10">
        <v>100000</v>
      </c>
      <c r="E9" s="10">
        <v>0</v>
      </c>
    </row>
    <row r="10" spans="1:5" x14ac:dyDescent="0.25">
      <c r="A10" s="5">
        <v>2005</v>
      </c>
      <c r="B10" s="10" t="s">
        <v>602</v>
      </c>
      <c r="C10" s="10">
        <v>200000</v>
      </c>
      <c r="D10" s="10">
        <v>0</v>
      </c>
      <c r="E10" s="10">
        <v>5000</v>
      </c>
    </row>
    <row r="11" spans="1:5" x14ac:dyDescent="0.25">
      <c r="A11" s="5">
        <v>2006</v>
      </c>
      <c r="B11" s="10" t="s">
        <v>602</v>
      </c>
      <c r="C11" s="10">
        <v>15000</v>
      </c>
      <c r="D11" s="10">
        <v>0</v>
      </c>
      <c r="E11" s="10">
        <v>0</v>
      </c>
    </row>
    <row r="12" spans="1:5" x14ac:dyDescent="0.25">
      <c r="A12" s="5">
        <v>2007</v>
      </c>
      <c r="B12" s="10" t="s">
        <v>602</v>
      </c>
      <c r="C12" s="10">
        <v>8000</v>
      </c>
      <c r="D12" s="10">
        <v>0</v>
      </c>
      <c r="E12" s="10">
        <v>0</v>
      </c>
    </row>
    <row r="13" spans="1:5" x14ac:dyDescent="0.25">
      <c r="A13" s="5">
        <v>2008</v>
      </c>
      <c r="B13" s="10" t="s">
        <v>602</v>
      </c>
      <c r="C13" s="10">
        <v>1000000</v>
      </c>
      <c r="D13" s="10">
        <v>0</v>
      </c>
      <c r="E13" s="10">
        <v>0</v>
      </c>
    </row>
    <row r="14" spans="1:5" x14ac:dyDescent="0.25">
      <c r="A14" s="5">
        <v>2009</v>
      </c>
      <c r="B14" s="10" t="s">
        <v>602</v>
      </c>
      <c r="C14" s="10">
        <v>60000</v>
      </c>
      <c r="D14" s="10">
        <v>0</v>
      </c>
      <c r="E14" s="10">
        <v>20000</v>
      </c>
    </row>
    <row r="15" spans="1:5" x14ac:dyDescent="0.25">
      <c r="A15" s="5">
        <v>2010</v>
      </c>
      <c r="B15" s="10" t="s">
        <v>602</v>
      </c>
      <c r="C15" s="10">
        <v>60000</v>
      </c>
      <c r="D15" s="10">
        <v>10000</v>
      </c>
      <c r="E15" s="10">
        <v>0</v>
      </c>
    </row>
    <row r="16" spans="1:5" x14ac:dyDescent="0.25">
      <c r="A16" s="5">
        <v>2011</v>
      </c>
      <c r="B16" s="10" t="s">
        <v>602</v>
      </c>
      <c r="C16" s="10">
        <v>60000</v>
      </c>
      <c r="D16" s="10">
        <v>0</v>
      </c>
      <c r="E16" s="10">
        <v>0</v>
      </c>
    </row>
    <row r="17" spans="1:5" x14ac:dyDescent="0.25">
      <c r="A17" s="5">
        <v>2012</v>
      </c>
      <c r="B17" s="10" t="s">
        <v>602</v>
      </c>
      <c r="C17" s="10">
        <v>0</v>
      </c>
      <c r="D17" s="10">
        <v>0</v>
      </c>
      <c r="E17" s="10">
        <v>0</v>
      </c>
    </row>
    <row r="18" spans="1:5" x14ac:dyDescent="0.25">
      <c r="A18" s="5">
        <v>2013</v>
      </c>
      <c r="B18" s="10" t="s">
        <v>602</v>
      </c>
      <c r="C18" s="10">
        <v>0</v>
      </c>
      <c r="D18" s="10">
        <v>0</v>
      </c>
      <c r="E18" s="10">
        <v>0</v>
      </c>
    </row>
    <row r="19" spans="1:5" x14ac:dyDescent="0.25">
      <c r="A19" s="5">
        <v>2014</v>
      </c>
      <c r="B19" s="10" t="s">
        <v>602</v>
      </c>
      <c r="C19" s="10">
        <v>0</v>
      </c>
      <c r="D19" s="10">
        <v>0</v>
      </c>
      <c r="E19" s="10">
        <v>0</v>
      </c>
    </row>
    <row r="20" spans="1:5" x14ac:dyDescent="0.25">
      <c r="A20" s="5">
        <v>2015</v>
      </c>
      <c r="B20" s="10" t="s">
        <v>602</v>
      </c>
      <c r="C20" s="10">
        <v>0</v>
      </c>
      <c r="D20" s="10">
        <v>0</v>
      </c>
      <c r="E20" s="10">
        <v>0</v>
      </c>
    </row>
    <row r="21" spans="1:5" x14ac:dyDescent="0.25">
      <c r="A21" s="5">
        <v>2016</v>
      </c>
      <c r="B21" s="10" t="s">
        <v>602</v>
      </c>
      <c r="C21" s="10">
        <v>0</v>
      </c>
      <c r="D21" s="10">
        <v>0</v>
      </c>
      <c r="E21" s="10">
        <v>0</v>
      </c>
    </row>
    <row r="22" spans="1:5" x14ac:dyDescent="0.25">
      <c r="A22" s="5">
        <v>2017</v>
      </c>
      <c r="B22" s="10" t="s">
        <v>602</v>
      </c>
      <c r="C22" s="10">
        <v>0</v>
      </c>
      <c r="D22" s="10">
        <v>0</v>
      </c>
      <c r="E22" s="10">
        <v>0</v>
      </c>
    </row>
    <row r="23" spans="1:5" x14ac:dyDescent="0.25">
      <c r="A23" s="5">
        <v>2018</v>
      </c>
      <c r="B23" s="10" t="s">
        <v>602</v>
      </c>
      <c r="C23" s="10">
        <v>0</v>
      </c>
      <c r="D23" s="10">
        <v>0</v>
      </c>
      <c r="E23" s="10">
        <v>0</v>
      </c>
    </row>
    <row r="24" spans="1:5" x14ac:dyDescent="0.25">
      <c r="A24" s="5">
        <v>2019</v>
      </c>
      <c r="B24" s="10" t="s">
        <v>602</v>
      </c>
      <c r="C24" s="10">
        <v>0</v>
      </c>
      <c r="D24" s="10">
        <v>0</v>
      </c>
      <c r="E24" s="10">
        <v>0</v>
      </c>
    </row>
    <row r="25" spans="1:5" x14ac:dyDescent="0.25">
      <c r="A25" s="5">
        <v>2020</v>
      </c>
      <c r="B25" s="10" t="s">
        <v>602</v>
      </c>
      <c r="C25" s="10">
        <v>0</v>
      </c>
      <c r="D25" s="10">
        <v>0</v>
      </c>
      <c r="E25" s="10">
        <v>0</v>
      </c>
    </row>
    <row r="26" spans="1:5" x14ac:dyDescent="0.25">
      <c r="A26" s="5">
        <v>2021</v>
      </c>
      <c r="B26" s="10" t="s">
        <v>602</v>
      </c>
      <c r="C26" s="10">
        <v>0</v>
      </c>
      <c r="D26" s="10">
        <v>0</v>
      </c>
      <c r="E26" s="10">
        <v>0</v>
      </c>
    </row>
    <row r="27" spans="1:5" x14ac:dyDescent="0.25">
      <c r="A27" s="5">
        <v>2022</v>
      </c>
      <c r="B27" s="10" t="s">
        <v>602</v>
      </c>
      <c r="C27" s="10">
        <v>0</v>
      </c>
      <c r="D27" s="10">
        <v>0</v>
      </c>
      <c r="E27" s="10">
        <v>0</v>
      </c>
    </row>
    <row r="28" spans="1:5" x14ac:dyDescent="0.25">
      <c r="A28" s="5">
        <v>2023</v>
      </c>
      <c r="B28" s="10" t="s">
        <v>602</v>
      </c>
      <c r="C28" s="10">
        <v>0</v>
      </c>
      <c r="D28" s="10">
        <v>0</v>
      </c>
      <c r="E28" s="10">
        <v>0</v>
      </c>
    </row>
    <row r="29" spans="1:5" x14ac:dyDescent="0.25">
      <c r="A29" s="5">
        <v>2024</v>
      </c>
      <c r="B29" s="10" t="s">
        <v>602</v>
      </c>
      <c r="C29" s="10">
        <v>0</v>
      </c>
      <c r="D29" s="10">
        <v>0</v>
      </c>
      <c r="E29" s="10">
        <v>0</v>
      </c>
    </row>
    <row r="30" spans="1:5" x14ac:dyDescent="0.25">
      <c r="A30" s="5">
        <v>2025</v>
      </c>
      <c r="B30" s="10" t="s">
        <v>602</v>
      </c>
      <c r="C30" s="10">
        <v>0</v>
      </c>
      <c r="D30" s="10">
        <v>0</v>
      </c>
      <c r="E30" s="10">
        <v>0</v>
      </c>
    </row>
    <row r="31" spans="1:5" x14ac:dyDescent="0.25">
      <c r="A31" s="5">
        <v>1999</v>
      </c>
      <c r="B31" s="10" t="s">
        <v>618</v>
      </c>
      <c r="C31" s="10">
        <v>30000</v>
      </c>
      <c r="D31" s="10">
        <v>92000</v>
      </c>
      <c r="E31" s="10">
        <v>0</v>
      </c>
    </row>
    <row r="32" spans="1:5" x14ac:dyDescent="0.25">
      <c r="A32" s="5">
        <v>2000</v>
      </c>
      <c r="B32" s="10" t="s">
        <v>618</v>
      </c>
      <c r="C32" s="10">
        <v>0</v>
      </c>
      <c r="D32" s="10">
        <v>0</v>
      </c>
      <c r="E32" s="10">
        <v>0</v>
      </c>
    </row>
    <row r="33" spans="1:5" x14ac:dyDescent="0.25">
      <c r="A33" s="5">
        <v>2001</v>
      </c>
      <c r="B33" s="10" t="s">
        <v>618</v>
      </c>
      <c r="C33" s="10">
        <v>0</v>
      </c>
      <c r="D33" s="10">
        <v>0</v>
      </c>
      <c r="E33" s="10">
        <v>0</v>
      </c>
    </row>
    <row r="34" spans="1:5" x14ac:dyDescent="0.25">
      <c r="A34" s="5">
        <v>2002</v>
      </c>
      <c r="B34" s="10" t="s">
        <v>618</v>
      </c>
      <c r="C34" s="10">
        <v>0</v>
      </c>
      <c r="D34" s="10">
        <v>0</v>
      </c>
      <c r="E34" s="10">
        <v>0</v>
      </c>
    </row>
    <row r="35" spans="1:5" x14ac:dyDescent="0.25">
      <c r="A35" s="5">
        <v>2003</v>
      </c>
      <c r="B35" s="10" t="s">
        <v>618</v>
      </c>
      <c r="C35" s="10">
        <v>0</v>
      </c>
      <c r="D35" s="10">
        <v>0</v>
      </c>
      <c r="E35" s="10">
        <v>0</v>
      </c>
    </row>
    <row r="36" spans="1:5" x14ac:dyDescent="0.25">
      <c r="A36" s="5">
        <v>2004</v>
      </c>
      <c r="B36" s="10" t="s">
        <v>618</v>
      </c>
      <c r="C36" s="10">
        <v>0</v>
      </c>
      <c r="D36" s="10">
        <v>0</v>
      </c>
      <c r="E36" s="10">
        <v>0</v>
      </c>
    </row>
    <row r="37" spans="1:5" x14ac:dyDescent="0.25">
      <c r="A37" s="5">
        <v>2005</v>
      </c>
      <c r="B37" s="10" t="s">
        <v>618</v>
      </c>
      <c r="C37" s="10">
        <v>0</v>
      </c>
      <c r="D37" s="10">
        <v>0</v>
      </c>
      <c r="E37" s="10">
        <v>0</v>
      </c>
    </row>
    <row r="38" spans="1:5" x14ac:dyDescent="0.25">
      <c r="A38" s="5">
        <v>2006</v>
      </c>
      <c r="B38" s="10" t="s">
        <v>618</v>
      </c>
      <c r="C38" s="10">
        <v>0</v>
      </c>
      <c r="D38" s="10">
        <v>0</v>
      </c>
      <c r="E38" s="10">
        <v>0</v>
      </c>
    </row>
    <row r="39" spans="1:5" x14ac:dyDescent="0.25">
      <c r="A39" s="5">
        <v>2007</v>
      </c>
      <c r="B39" s="10" t="s">
        <v>618</v>
      </c>
      <c r="C39" s="10">
        <v>0</v>
      </c>
      <c r="D39" s="10">
        <v>0</v>
      </c>
      <c r="E39" s="10">
        <v>0</v>
      </c>
    </row>
    <row r="40" spans="1:5" x14ac:dyDescent="0.25">
      <c r="A40" s="5">
        <v>2008</v>
      </c>
      <c r="B40" s="10" t="s">
        <v>618</v>
      </c>
      <c r="C40" s="10">
        <v>0</v>
      </c>
      <c r="D40" s="10">
        <v>0</v>
      </c>
      <c r="E40" s="10">
        <v>0</v>
      </c>
    </row>
    <row r="41" spans="1:5" x14ac:dyDescent="0.25">
      <c r="A41" s="5">
        <v>2009</v>
      </c>
      <c r="B41" s="10" t="s">
        <v>618</v>
      </c>
      <c r="C41" s="10">
        <v>0</v>
      </c>
      <c r="D41" s="10">
        <v>0</v>
      </c>
      <c r="E41" s="10">
        <v>0</v>
      </c>
    </row>
    <row r="42" spans="1:5" x14ac:dyDescent="0.25">
      <c r="A42" s="5">
        <v>2010</v>
      </c>
      <c r="B42" s="10" t="s">
        <v>618</v>
      </c>
      <c r="C42" s="10">
        <v>0</v>
      </c>
      <c r="D42" s="10">
        <v>0</v>
      </c>
      <c r="E42" s="10">
        <v>0</v>
      </c>
    </row>
    <row r="43" spans="1:5" x14ac:dyDescent="0.25">
      <c r="A43" s="5">
        <v>2011</v>
      </c>
      <c r="B43" s="10" t="s">
        <v>618</v>
      </c>
      <c r="C43" s="10">
        <v>0</v>
      </c>
      <c r="D43" s="10">
        <v>0</v>
      </c>
      <c r="E43" s="10">
        <v>0</v>
      </c>
    </row>
    <row r="44" spans="1:5" x14ac:dyDescent="0.25">
      <c r="A44" s="5">
        <v>2012</v>
      </c>
      <c r="B44" s="10" t="s">
        <v>618</v>
      </c>
      <c r="C44" s="10">
        <v>0</v>
      </c>
      <c r="D44" s="10">
        <v>0</v>
      </c>
      <c r="E44" s="10">
        <v>0</v>
      </c>
    </row>
    <row r="45" spans="1:5" x14ac:dyDescent="0.25">
      <c r="A45" s="5">
        <v>2013</v>
      </c>
      <c r="B45" s="10" t="s">
        <v>618</v>
      </c>
      <c r="C45" s="10">
        <v>0</v>
      </c>
      <c r="D45" s="10">
        <v>0</v>
      </c>
      <c r="E45" s="10">
        <v>0</v>
      </c>
    </row>
    <row r="46" spans="1:5" x14ac:dyDescent="0.25">
      <c r="A46" s="5">
        <v>2014</v>
      </c>
      <c r="B46" s="10" t="s">
        <v>618</v>
      </c>
      <c r="C46" s="10">
        <v>0</v>
      </c>
      <c r="D46" s="10">
        <v>0</v>
      </c>
      <c r="E46" s="10">
        <v>0</v>
      </c>
    </row>
    <row r="47" spans="1:5" x14ac:dyDescent="0.25">
      <c r="A47" s="5">
        <v>2015</v>
      </c>
      <c r="B47" s="10" t="s">
        <v>618</v>
      </c>
      <c r="C47" s="10">
        <v>0</v>
      </c>
      <c r="D47" s="10">
        <v>0</v>
      </c>
      <c r="E47" s="10">
        <v>0</v>
      </c>
    </row>
    <row r="48" spans="1:5" x14ac:dyDescent="0.25">
      <c r="A48" s="5">
        <v>2016</v>
      </c>
      <c r="B48" s="10" t="s">
        <v>618</v>
      </c>
      <c r="C48" s="10">
        <v>0</v>
      </c>
      <c r="D48" s="10">
        <v>0</v>
      </c>
      <c r="E48" s="10">
        <v>0</v>
      </c>
    </row>
    <row r="49" spans="1:5" x14ac:dyDescent="0.25">
      <c r="A49" s="5">
        <v>2017</v>
      </c>
      <c r="B49" s="10" t="s">
        <v>618</v>
      </c>
      <c r="C49" s="10">
        <v>0</v>
      </c>
      <c r="D49" s="10">
        <v>0</v>
      </c>
      <c r="E49" s="10">
        <v>0</v>
      </c>
    </row>
    <row r="50" spans="1:5" x14ac:dyDescent="0.25">
      <c r="A50" s="5">
        <v>2018</v>
      </c>
      <c r="B50" s="10" t="s">
        <v>618</v>
      </c>
      <c r="C50" s="10">
        <v>0</v>
      </c>
      <c r="D50" s="10">
        <v>0</v>
      </c>
      <c r="E50" s="10">
        <v>0</v>
      </c>
    </row>
    <row r="51" spans="1:5" x14ac:dyDescent="0.25">
      <c r="A51" s="5">
        <v>2019</v>
      </c>
      <c r="B51" s="10" t="s">
        <v>618</v>
      </c>
      <c r="C51" s="10">
        <v>0</v>
      </c>
      <c r="D51" s="10">
        <v>0</v>
      </c>
      <c r="E51" s="10">
        <v>0</v>
      </c>
    </row>
    <row r="52" spans="1:5" x14ac:dyDescent="0.25">
      <c r="A52" s="5">
        <v>2020</v>
      </c>
      <c r="B52" s="10" t="s">
        <v>618</v>
      </c>
      <c r="C52" s="10">
        <v>0</v>
      </c>
      <c r="D52" s="10">
        <v>0</v>
      </c>
      <c r="E52" s="10">
        <v>0</v>
      </c>
    </row>
    <row r="53" spans="1:5" x14ac:dyDescent="0.25">
      <c r="A53" s="5">
        <v>2021</v>
      </c>
      <c r="B53" s="10" t="s">
        <v>618</v>
      </c>
      <c r="C53" s="10">
        <v>0</v>
      </c>
      <c r="D53" s="10">
        <v>0</v>
      </c>
      <c r="E53" s="10">
        <v>0</v>
      </c>
    </row>
    <row r="54" spans="1:5" x14ac:dyDescent="0.25">
      <c r="A54" s="5">
        <v>2022</v>
      </c>
      <c r="B54" s="10" t="s">
        <v>618</v>
      </c>
      <c r="C54" s="10">
        <v>0</v>
      </c>
      <c r="D54" s="10">
        <v>0</v>
      </c>
      <c r="E54" s="10">
        <v>0</v>
      </c>
    </row>
    <row r="55" spans="1:5" x14ac:dyDescent="0.25">
      <c r="A55" s="5">
        <v>2023</v>
      </c>
      <c r="B55" s="10" t="s">
        <v>618</v>
      </c>
      <c r="C55" s="10">
        <v>0</v>
      </c>
      <c r="D55" s="10">
        <v>0</v>
      </c>
      <c r="E55" s="10">
        <v>0</v>
      </c>
    </row>
    <row r="56" spans="1:5" x14ac:dyDescent="0.25">
      <c r="A56" s="5">
        <v>2024</v>
      </c>
      <c r="B56" s="10" t="s">
        <v>618</v>
      </c>
      <c r="C56" s="10">
        <v>0</v>
      </c>
      <c r="D56" s="10">
        <v>0</v>
      </c>
      <c r="E56" s="10">
        <v>0</v>
      </c>
    </row>
    <row r="57" spans="1:5" x14ac:dyDescent="0.25">
      <c r="A57" s="5">
        <v>2025</v>
      </c>
      <c r="B57" s="10" t="s">
        <v>618</v>
      </c>
      <c r="C57" s="10">
        <v>0</v>
      </c>
      <c r="D57" s="10">
        <v>0</v>
      </c>
      <c r="E57" s="10">
        <v>0</v>
      </c>
    </row>
    <row r="58" spans="1:5" x14ac:dyDescent="0.25">
      <c r="A58" s="5">
        <v>1999</v>
      </c>
      <c r="B58" s="10" t="s">
        <v>619</v>
      </c>
      <c r="C58" s="10">
        <v>2652000</v>
      </c>
      <c r="D58" s="10">
        <v>55000</v>
      </c>
      <c r="E58" s="10">
        <v>46000</v>
      </c>
    </row>
    <row r="59" spans="1:5" x14ac:dyDescent="0.25">
      <c r="A59" s="5">
        <v>2000</v>
      </c>
      <c r="B59" s="10" t="s">
        <v>619</v>
      </c>
      <c r="C59" s="10">
        <v>2451000</v>
      </c>
      <c r="D59" s="10">
        <v>200000</v>
      </c>
      <c r="E59" s="10">
        <v>47000</v>
      </c>
    </row>
    <row r="60" spans="1:5" x14ac:dyDescent="0.25">
      <c r="A60" s="5">
        <v>2001</v>
      </c>
      <c r="B60" s="10" t="s">
        <v>619</v>
      </c>
      <c r="C60" s="10">
        <v>2617000</v>
      </c>
      <c r="D60" s="10">
        <v>90000</v>
      </c>
      <c r="E60" s="10">
        <v>0</v>
      </c>
    </row>
    <row r="61" spans="1:5" x14ac:dyDescent="0.25">
      <c r="A61" s="5">
        <v>2002</v>
      </c>
      <c r="B61" s="10" t="s">
        <v>619</v>
      </c>
      <c r="C61" s="10">
        <v>3231000</v>
      </c>
      <c r="D61" s="10">
        <v>365000</v>
      </c>
      <c r="E61" s="10">
        <v>0</v>
      </c>
    </row>
    <row r="62" spans="1:5" x14ac:dyDescent="0.25">
      <c r="A62" s="5">
        <v>2003</v>
      </c>
      <c r="B62" s="10" t="s">
        <v>619</v>
      </c>
      <c r="C62" s="10">
        <v>2252000</v>
      </c>
      <c r="D62" s="10">
        <v>173000</v>
      </c>
      <c r="E62" s="10">
        <v>0</v>
      </c>
    </row>
    <row r="63" spans="1:5" x14ac:dyDescent="0.25">
      <c r="A63" s="5">
        <v>2004</v>
      </c>
      <c r="B63" s="10" t="s">
        <v>619</v>
      </c>
      <c r="C63" s="10">
        <v>2599000</v>
      </c>
      <c r="D63" s="10">
        <v>88000</v>
      </c>
      <c r="E63" s="10"/>
    </row>
    <row r="64" spans="1:5" x14ac:dyDescent="0.25">
      <c r="A64" s="5">
        <v>2005</v>
      </c>
      <c r="B64" s="10" t="s">
        <v>619</v>
      </c>
      <c r="C64" s="10">
        <v>2619000</v>
      </c>
      <c r="D64" s="10">
        <v>245000</v>
      </c>
      <c r="E64" s="10">
        <v>10000</v>
      </c>
    </row>
    <row r="65" spans="1:5" x14ac:dyDescent="0.25">
      <c r="A65" s="5">
        <v>2006</v>
      </c>
      <c r="B65" s="10" t="s">
        <v>619</v>
      </c>
      <c r="C65" s="10">
        <v>1870000</v>
      </c>
      <c r="D65" s="10">
        <v>250000</v>
      </c>
      <c r="E65" s="10">
        <v>0</v>
      </c>
    </row>
    <row r="66" spans="1:5" x14ac:dyDescent="0.25">
      <c r="A66" s="5">
        <v>2007</v>
      </c>
      <c r="B66" s="10" t="s">
        <v>619</v>
      </c>
      <c r="C66" s="10">
        <v>1780000</v>
      </c>
      <c r="D66" s="10">
        <v>273000</v>
      </c>
      <c r="E66" s="10">
        <v>0</v>
      </c>
    </row>
    <row r="67" spans="1:5" x14ac:dyDescent="0.25">
      <c r="A67" s="5">
        <v>2008</v>
      </c>
      <c r="B67" s="10" t="s">
        <v>619</v>
      </c>
      <c r="C67" s="10">
        <v>1780000</v>
      </c>
      <c r="D67" s="10">
        <v>273000</v>
      </c>
      <c r="E67" s="10">
        <v>0</v>
      </c>
    </row>
    <row r="68" spans="1:5" x14ac:dyDescent="0.25">
      <c r="A68" s="5">
        <v>2009</v>
      </c>
      <c r="B68" s="10" t="s">
        <v>619</v>
      </c>
      <c r="C68" s="10">
        <v>1151000</v>
      </c>
      <c r="D68" s="10">
        <v>30000</v>
      </c>
      <c r="E68" s="10">
        <v>0</v>
      </c>
    </row>
    <row r="69" spans="1:5" x14ac:dyDescent="0.25">
      <c r="A69" s="5">
        <v>2010</v>
      </c>
      <c r="B69" s="10" t="s">
        <v>619</v>
      </c>
      <c r="C69" s="10">
        <v>215000</v>
      </c>
      <c r="D69" s="10">
        <v>523000</v>
      </c>
      <c r="E69" s="10">
        <v>0</v>
      </c>
    </row>
    <row r="70" spans="1:5" x14ac:dyDescent="0.25">
      <c r="A70" s="5">
        <v>2011</v>
      </c>
      <c r="B70" s="10" t="s">
        <v>619</v>
      </c>
      <c r="C70" s="10">
        <v>421000</v>
      </c>
      <c r="D70" s="10">
        <v>0</v>
      </c>
      <c r="E70" s="10">
        <v>0</v>
      </c>
    </row>
    <row r="71" spans="1:5" x14ac:dyDescent="0.25">
      <c r="A71" s="5">
        <v>2012</v>
      </c>
      <c r="B71" s="10" t="s">
        <v>619</v>
      </c>
      <c r="C71" s="10">
        <v>527000</v>
      </c>
      <c r="D71" s="10">
        <v>0</v>
      </c>
      <c r="E71" s="10">
        <v>0</v>
      </c>
    </row>
    <row r="72" spans="1:5" x14ac:dyDescent="0.25">
      <c r="A72" s="5">
        <v>2013</v>
      </c>
      <c r="B72" s="10" t="s">
        <v>619</v>
      </c>
      <c r="C72" s="10">
        <v>658000</v>
      </c>
      <c r="D72" s="10">
        <v>0</v>
      </c>
      <c r="E72" s="10">
        <v>0</v>
      </c>
    </row>
    <row r="73" spans="1:5" x14ac:dyDescent="0.25">
      <c r="A73" s="5">
        <v>2014</v>
      </c>
      <c r="B73" s="10" t="s">
        <v>619</v>
      </c>
      <c r="C73" s="10">
        <v>442000</v>
      </c>
      <c r="D73" s="10">
        <v>130000</v>
      </c>
      <c r="E73" s="10">
        <v>0</v>
      </c>
    </row>
    <row r="74" spans="1:5" x14ac:dyDescent="0.25">
      <c r="A74" s="5">
        <v>2015</v>
      </c>
      <c r="B74" s="10" t="s">
        <v>619</v>
      </c>
      <c r="C74" s="10">
        <v>450000</v>
      </c>
      <c r="D74" s="10">
        <v>0</v>
      </c>
      <c r="E74" s="10">
        <v>0</v>
      </c>
    </row>
    <row r="75" spans="1:5" x14ac:dyDescent="0.25">
      <c r="A75" s="5">
        <v>2016</v>
      </c>
      <c r="B75" s="10" t="s">
        <v>619</v>
      </c>
      <c r="C75" s="10">
        <v>407000</v>
      </c>
      <c r="D75" s="10">
        <v>0</v>
      </c>
      <c r="E75" s="10">
        <v>5000</v>
      </c>
    </row>
    <row r="76" spans="1:5" x14ac:dyDescent="0.25">
      <c r="A76" s="5">
        <v>2017</v>
      </c>
      <c r="B76" s="10" t="s">
        <v>619</v>
      </c>
      <c r="C76" s="10">
        <v>489000</v>
      </c>
      <c r="D76" s="10">
        <v>7000</v>
      </c>
      <c r="E76" s="10">
        <v>0</v>
      </c>
    </row>
    <row r="77" spans="1:5" x14ac:dyDescent="0.25">
      <c r="A77" s="5">
        <v>2018</v>
      </c>
      <c r="B77" s="10" t="s">
        <v>619</v>
      </c>
      <c r="C77" s="10">
        <v>499000</v>
      </c>
      <c r="D77" s="10">
        <v>0</v>
      </c>
      <c r="E77" s="10">
        <v>0</v>
      </c>
    </row>
    <row r="78" spans="1:5" x14ac:dyDescent="0.25">
      <c r="A78" s="5">
        <v>2019</v>
      </c>
      <c r="B78" s="10" t="s">
        <v>619</v>
      </c>
      <c r="C78" s="10">
        <v>10000</v>
      </c>
      <c r="D78" s="10">
        <v>0</v>
      </c>
      <c r="E78" s="10">
        <v>57000</v>
      </c>
    </row>
    <row r="79" spans="1:5" x14ac:dyDescent="0.25">
      <c r="A79" s="5">
        <v>2020</v>
      </c>
      <c r="B79" s="10" t="s">
        <v>619</v>
      </c>
      <c r="C79" s="10">
        <v>15000</v>
      </c>
      <c r="D79" s="10">
        <v>0</v>
      </c>
      <c r="E79" s="10">
        <v>0</v>
      </c>
    </row>
    <row r="80" spans="1:5" x14ac:dyDescent="0.25">
      <c r="A80" s="5">
        <v>2021</v>
      </c>
      <c r="B80" s="10" t="s">
        <v>619</v>
      </c>
      <c r="C80" s="10">
        <v>10000</v>
      </c>
      <c r="D80" s="10">
        <v>88000</v>
      </c>
      <c r="E80" s="10">
        <v>0</v>
      </c>
    </row>
    <row r="81" spans="1:5" x14ac:dyDescent="0.25">
      <c r="A81" s="5">
        <v>2022</v>
      </c>
      <c r="B81" s="10" t="s">
        <v>619</v>
      </c>
      <c r="C81" s="10">
        <v>10000</v>
      </c>
      <c r="D81" s="10">
        <v>105000</v>
      </c>
      <c r="E81" s="10">
        <v>0</v>
      </c>
    </row>
    <row r="82" spans="1:5" x14ac:dyDescent="0.25">
      <c r="A82" s="5">
        <v>2023</v>
      </c>
      <c r="B82" s="10" t="s">
        <v>619</v>
      </c>
      <c r="C82" s="10">
        <v>10000</v>
      </c>
      <c r="D82" s="10">
        <v>0</v>
      </c>
      <c r="E82" s="10">
        <v>0</v>
      </c>
    </row>
    <row r="83" spans="1:5" x14ac:dyDescent="0.25">
      <c r="A83" s="5">
        <v>2024</v>
      </c>
      <c r="B83" s="10" t="s">
        <v>619</v>
      </c>
      <c r="C83" s="10">
        <v>10000</v>
      </c>
      <c r="D83" s="10">
        <v>0</v>
      </c>
      <c r="E83" s="10">
        <v>0</v>
      </c>
    </row>
    <row r="84" spans="1:5" x14ac:dyDescent="0.25">
      <c r="A84" s="5">
        <v>2025</v>
      </c>
      <c r="B84" s="10" t="s">
        <v>619</v>
      </c>
      <c r="C84" s="10">
        <v>10000</v>
      </c>
      <c r="D84" s="10">
        <v>20000</v>
      </c>
      <c r="E84" s="10">
        <v>0</v>
      </c>
    </row>
    <row r="85" spans="1:5" x14ac:dyDescent="0.25">
      <c r="A85" s="5">
        <v>1999</v>
      </c>
      <c r="B85" s="10" t="s">
        <v>605</v>
      </c>
      <c r="C85" s="10">
        <v>1243000</v>
      </c>
      <c r="D85" s="10">
        <v>3968000</v>
      </c>
      <c r="E85" s="10">
        <v>0</v>
      </c>
    </row>
    <row r="86" spans="1:5" x14ac:dyDescent="0.25">
      <c r="A86" s="5">
        <v>2000</v>
      </c>
      <c r="B86" s="10" t="s">
        <v>605</v>
      </c>
      <c r="C86" s="10">
        <v>10600000</v>
      </c>
      <c r="D86" s="10">
        <v>0</v>
      </c>
      <c r="E86" s="10">
        <v>0</v>
      </c>
    </row>
    <row r="87" spans="1:5" x14ac:dyDescent="0.25">
      <c r="A87" s="5">
        <v>2001</v>
      </c>
      <c r="B87" s="10" t="s">
        <v>605</v>
      </c>
      <c r="C87" s="10">
        <v>3500000</v>
      </c>
      <c r="D87" s="10">
        <v>200000</v>
      </c>
      <c r="E87" s="10">
        <v>0</v>
      </c>
    </row>
    <row r="88" spans="1:5" x14ac:dyDescent="0.25">
      <c r="A88" s="5">
        <v>2002</v>
      </c>
      <c r="B88" s="10" t="s">
        <v>605</v>
      </c>
      <c r="C88" s="10">
        <v>112000000</v>
      </c>
      <c r="D88" s="10">
        <v>4071000</v>
      </c>
      <c r="E88" s="10">
        <v>0</v>
      </c>
    </row>
    <row r="89" spans="1:5" x14ac:dyDescent="0.25">
      <c r="A89" s="5">
        <v>2003</v>
      </c>
      <c r="B89" s="10" t="s">
        <v>605</v>
      </c>
      <c r="C89" s="10">
        <v>125000000</v>
      </c>
      <c r="D89" s="10"/>
      <c r="E89" s="10"/>
    </row>
    <row r="90" spans="1:5" x14ac:dyDescent="0.25">
      <c r="A90" s="5">
        <v>2004</v>
      </c>
      <c r="B90" s="10" t="s">
        <v>605</v>
      </c>
      <c r="C90" s="10">
        <v>18641000</v>
      </c>
      <c r="D90" s="10">
        <v>9703000</v>
      </c>
      <c r="E90" s="10"/>
    </row>
    <row r="91" spans="1:5" x14ac:dyDescent="0.25">
      <c r="A91" s="5">
        <v>2005</v>
      </c>
      <c r="B91" s="10" t="s">
        <v>605</v>
      </c>
      <c r="C91" s="10">
        <v>27447000</v>
      </c>
      <c r="D91" s="10">
        <v>300000</v>
      </c>
      <c r="E91" s="10"/>
    </row>
    <row r="92" spans="1:5" x14ac:dyDescent="0.25">
      <c r="A92" s="5">
        <v>2006</v>
      </c>
      <c r="B92" s="10" t="s">
        <v>605</v>
      </c>
      <c r="C92" s="10">
        <v>119900000</v>
      </c>
      <c r="D92" s="10">
        <v>2779000</v>
      </c>
      <c r="E92" s="10"/>
    </row>
    <row r="93" spans="1:5" x14ac:dyDescent="0.25">
      <c r="A93" s="5">
        <v>2007</v>
      </c>
      <c r="B93" s="10" t="s">
        <v>605</v>
      </c>
      <c r="C93" s="10">
        <v>34315000</v>
      </c>
      <c r="D93" s="10">
        <v>3100000</v>
      </c>
      <c r="E93" s="10"/>
    </row>
    <row r="94" spans="1:5" x14ac:dyDescent="0.25">
      <c r="A94" s="5">
        <v>2008</v>
      </c>
      <c r="B94" s="10" t="s">
        <v>605</v>
      </c>
      <c r="C94" s="10">
        <v>14268000</v>
      </c>
      <c r="D94" s="10">
        <v>0</v>
      </c>
      <c r="E94" s="10">
        <v>0</v>
      </c>
    </row>
    <row r="95" spans="1:5" x14ac:dyDescent="0.25">
      <c r="A95" s="5">
        <v>2009</v>
      </c>
      <c r="B95" s="10" t="s">
        <v>605</v>
      </c>
      <c r="C95" s="10">
        <v>400000</v>
      </c>
      <c r="D95" s="10">
        <v>0</v>
      </c>
      <c r="E95" s="10">
        <v>0</v>
      </c>
    </row>
    <row r="96" spans="1:5" x14ac:dyDescent="0.25">
      <c r="A96" s="5">
        <v>2010</v>
      </c>
      <c r="B96" s="10" t="s">
        <v>605</v>
      </c>
      <c r="C96" s="10">
        <v>0</v>
      </c>
      <c r="D96" s="10">
        <v>0</v>
      </c>
      <c r="E96" s="10">
        <v>0</v>
      </c>
    </row>
    <row r="97" spans="1:5" x14ac:dyDescent="0.25">
      <c r="A97" s="5">
        <v>2011</v>
      </c>
      <c r="B97" s="10" t="s">
        <v>605</v>
      </c>
      <c r="C97" s="10">
        <v>30000</v>
      </c>
      <c r="D97" s="10">
        <v>0</v>
      </c>
      <c r="E97" s="10">
        <v>0</v>
      </c>
    </row>
    <row r="98" spans="1:5" x14ac:dyDescent="0.25">
      <c r="A98" s="5">
        <v>2012</v>
      </c>
      <c r="B98" s="10" t="s">
        <v>605</v>
      </c>
      <c r="C98" s="10">
        <v>0</v>
      </c>
      <c r="D98" s="10">
        <v>0</v>
      </c>
      <c r="E98" s="10">
        <v>0</v>
      </c>
    </row>
    <row r="99" spans="1:5" x14ac:dyDescent="0.25">
      <c r="A99" s="5">
        <v>2013</v>
      </c>
      <c r="B99" s="10" t="s">
        <v>605</v>
      </c>
      <c r="C99" s="10">
        <v>0</v>
      </c>
      <c r="D99" s="10">
        <v>0</v>
      </c>
      <c r="E99" s="10">
        <v>0</v>
      </c>
    </row>
    <row r="100" spans="1:5" x14ac:dyDescent="0.25">
      <c r="A100" s="5">
        <v>2014</v>
      </c>
      <c r="B100" s="10" t="s">
        <v>605</v>
      </c>
      <c r="C100" s="10">
        <v>0</v>
      </c>
      <c r="D100" s="10">
        <v>0</v>
      </c>
      <c r="E100" s="10">
        <v>0</v>
      </c>
    </row>
    <row r="101" spans="1:5" x14ac:dyDescent="0.25">
      <c r="A101" s="5">
        <v>2015</v>
      </c>
      <c r="B101" s="10" t="s">
        <v>605</v>
      </c>
      <c r="C101" s="10">
        <v>0</v>
      </c>
      <c r="D101" s="10">
        <v>0</v>
      </c>
      <c r="E101" s="10">
        <v>0</v>
      </c>
    </row>
    <row r="102" spans="1:5" x14ac:dyDescent="0.25">
      <c r="A102" s="5">
        <v>2016</v>
      </c>
      <c r="B102" s="10" t="s">
        <v>605</v>
      </c>
      <c r="C102" s="10">
        <v>0</v>
      </c>
      <c r="D102" s="10">
        <v>0</v>
      </c>
      <c r="E102" s="10">
        <v>0</v>
      </c>
    </row>
    <row r="103" spans="1:5" x14ac:dyDescent="0.25">
      <c r="A103" s="5">
        <v>2017</v>
      </c>
      <c r="B103" s="10" t="s">
        <v>605</v>
      </c>
      <c r="C103" s="10">
        <v>0</v>
      </c>
      <c r="D103" s="10">
        <v>0</v>
      </c>
      <c r="E103" s="10">
        <v>0</v>
      </c>
    </row>
    <row r="104" spans="1:5" x14ac:dyDescent="0.25">
      <c r="A104" s="5">
        <v>2018</v>
      </c>
      <c r="B104" s="10" t="s">
        <v>605</v>
      </c>
      <c r="C104" s="10">
        <v>0</v>
      </c>
      <c r="D104" s="10">
        <v>0</v>
      </c>
      <c r="E104" s="10">
        <v>0</v>
      </c>
    </row>
    <row r="105" spans="1:5" x14ac:dyDescent="0.25">
      <c r="A105" s="5">
        <v>2019</v>
      </c>
      <c r="B105" s="10" t="s">
        <v>605</v>
      </c>
      <c r="C105" s="10">
        <v>0</v>
      </c>
      <c r="D105" s="10">
        <v>0</v>
      </c>
      <c r="E105" s="10">
        <v>0</v>
      </c>
    </row>
    <row r="106" spans="1:5" x14ac:dyDescent="0.25">
      <c r="A106" s="5">
        <v>2020</v>
      </c>
      <c r="B106" s="10" t="s">
        <v>605</v>
      </c>
      <c r="C106" s="10">
        <v>0</v>
      </c>
      <c r="D106" s="10">
        <v>0</v>
      </c>
      <c r="E106" s="10">
        <v>0</v>
      </c>
    </row>
    <row r="107" spans="1:5" x14ac:dyDescent="0.25">
      <c r="A107" s="5">
        <v>2021</v>
      </c>
      <c r="B107" s="10" t="s">
        <v>605</v>
      </c>
      <c r="C107" s="10">
        <v>0</v>
      </c>
      <c r="D107" s="10">
        <v>0</v>
      </c>
      <c r="E107" s="10">
        <v>0</v>
      </c>
    </row>
    <row r="108" spans="1:5" x14ac:dyDescent="0.25">
      <c r="A108" s="5">
        <v>2022</v>
      </c>
      <c r="B108" s="10" t="s">
        <v>605</v>
      </c>
      <c r="C108" s="10">
        <v>0</v>
      </c>
      <c r="D108" s="10">
        <v>0</v>
      </c>
      <c r="E108" s="10">
        <v>0</v>
      </c>
    </row>
    <row r="109" spans="1:5" x14ac:dyDescent="0.25">
      <c r="A109" s="5">
        <v>2023</v>
      </c>
      <c r="B109" s="10" t="s">
        <v>605</v>
      </c>
      <c r="C109" s="10">
        <v>0</v>
      </c>
      <c r="D109" s="10">
        <v>0</v>
      </c>
      <c r="E109" s="10">
        <v>0</v>
      </c>
    </row>
    <row r="110" spans="1:5" x14ac:dyDescent="0.25">
      <c r="A110" s="5">
        <v>2024</v>
      </c>
      <c r="B110" s="10" t="s">
        <v>605</v>
      </c>
      <c r="C110" s="10">
        <v>0</v>
      </c>
      <c r="D110" s="10">
        <v>0</v>
      </c>
      <c r="E110" s="10">
        <v>0</v>
      </c>
    </row>
    <row r="111" spans="1:5" x14ac:dyDescent="0.25">
      <c r="A111" s="5">
        <v>2025</v>
      </c>
      <c r="B111" s="10" t="s">
        <v>605</v>
      </c>
      <c r="C111" s="10">
        <v>0</v>
      </c>
      <c r="D111" s="10">
        <v>0</v>
      </c>
      <c r="E111" s="10">
        <v>0</v>
      </c>
    </row>
    <row r="112" spans="1:5" x14ac:dyDescent="0.25">
      <c r="A112" s="5">
        <v>1999</v>
      </c>
      <c r="B112" s="10" t="s">
        <v>606</v>
      </c>
      <c r="C112" s="10">
        <v>8377000</v>
      </c>
      <c r="D112" s="10">
        <v>410000</v>
      </c>
      <c r="E112" s="10">
        <v>0</v>
      </c>
    </row>
    <row r="113" spans="1:5" x14ac:dyDescent="0.25">
      <c r="A113" s="5">
        <v>2000</v>
      </c>
      <c r="B113" s="10" t="s">
        <v>606</v>
      </c>
      <c r="C113" s="10">
        <v>37400000</v>
      </c>
      <c r="D113" s="10">
        <v>1300000</v>
      </c>
      <c r="E113" s="10">
        <v>0</v>
      </c>
    </row>
    <row r="114" spans="1:5" x14ac:dyDescent="0.25">
      <c r="A114" s="5">
        <v>2001</v>
      </c>
      <c r="B114" s="10" t="s">
        <v>606</v>
      </c>
      <c r="C114" s="10">
        <v>18000000</v>
      </c>
      <c r="D114" s="10">
        <v>200000</v>
      </c>
      <c r="E114" s="10">
        <v>0</v>
      </c>
    </row>
    <row r="115" spans="1:5" x14ac:dyDescent="0.25">
      <c r="A115" s="5">
        <v>2002</v>
      </c>
      <c r="B115" s="10" t="s">
        <v>606</v>
      </c>
      <c r="C115" s="10">
        <v>14000000</v>
      </c>
      <c r="D115" s="10">
        <v>160000</v>
      </c>
      <c r="E115" s="10">
        <v>0</v>
      </c>
    </row>
    <row r="116" spans="1:5" x14ac:dyDescent="0.25">
      <c r="A116" s="5">
        <v>2003</v>
      </c>
      <c r="B116" s="10" t="s">
        <v>606</v>
      </c>
      <c r="C116" s="10">
        <v>14000000</v>
      </c>
      <c r="D116" s="10">
        <v>0</v>
      </c>
      <c r="E116" s="10">
        <v>0</v>
      </c>
    </row>
    <row r="117" spans="1:5" x14ac:dyDescent="0.25">
      <c r="A117" s="5">
        <v>2004</v>
      </c>
      <c r="B117" s="10" t="s">
        <v>606</v>
      </c>
      <c r="C117" s="10">
        <v>6000000</v>
      </c>
      <c r="D117" s="10">
        <v>0</v>
      </c>
      <c r="E117" s="10">
        <v>0</v>
      </c>
    </row>
    <row r="118" spans="1:5" x14ac:dyDescent="0.25">
      <c r="A118" s="5">
        <v>2005</v>
      </c>
      <c r="B118" s="10" t="s">
        <v>606</v>
      </c>
      <c r="C118" s="10">
        <v>14018000</v>
      </c>
      <c r="D118" s="10">
        <v>0</v>
      </c>
      <c r="E118" s="10">
        <v>0</v>
      </c>
    </row>
    <row r="119" spans="1:5" x14ac:dyDescent="0.25">
      <c r="A119" s="5">
        <v>2006</v>
      </c>
      <c r="B119" s="10" t="s">
        <v>606</v>
      </c>
      <c r="C119" s="10">
        <v>10000000</v>
      </c>
      <c r="D119" s="10">
        <v>0</v>
      </c>
      <c r="E119" s="10">
        <v>0</v>
      </c>
    </row>
    <row r="120" spans="1:5" x14ac:dyDescent="0.25">
      <c r="A120" s="5">
        <v>2007</v>
      </c>
      <c r="B120" s="10" t="s">
        <v>606</v>
      </c>
      <c r="C120" s="10">
        <v>6000000</v>
      </c>
      <c r="D120" s="10">
        <v>0</v>
      </c>
      <c r="E120" s="10">
        <v>0</v>
      </c>
    </row>
    <row r="121" spans="1:5" x14ac:dyDescent="0.25">
      <c r="A121" s="5">
        <v>2008</v>
      </c>
      <c r="B121" s="10" t="s">
        <v>606</v>
      </c>
      <c r="C121" s="10">
        <v>3000000</v>
      </c>
      <c r="D121" s="10">
        <v>0</v>
      </c>
      <c r="E121" s="10">
        <v>1000000</v>
      </c>
    </row>
    <row r="122" spans="1:5" x14ac:dyDescent="0.25">
      <c r="A122" s="5">
        <v>2009</v>
      </c>
      <c r="B122" s="10" t="s">
        <v>606</v>
      </c>
      <c r="C122" s="10">
        <v>3000000</v>
      </c>
      <c r="D122" s="10">
        <v>0</v>
      </c>
      <c r="E122" s="10">
        <v>1000000</v>
      </c>
    </row>
    <row r="123" spans="1:5" x14ac:dyDescent="0.25">
      <c r="A123" s="5">
        <v>2010</v>
      </c>
      <c r="B123" s="10" t="s">
        <v>606</v>
      </c>
      <c r="C123" s="10">
        <v>1400000</v>
      </c>
      <c r="D123" s="10">
        <v>0</v>
      </c>
      <c r="E123" s="10">
        <v>0</v>
      </c>
    </row>
    <row r="124" spans="1:5" x14ac:dyDescent="0.25">
      <c r="A124" s="5">
        <v>2011</v>
      </c>
      <c r="B124" s="10" t="s">
        <v>606</v>
      </c>
      <c r="C124" s="10">
        <v>1600000</v>
      </c>
      <c r="D124" s="10">
        <v>0</v>
      </c>
      <c r="E124" s="10">
        <v>0</v>
      </c>
    </row>
    <row r="125" spans="1:5" x14ac:dyDescent="0.25">
      <c r="A125" s="5">
        <v>2012</v>
      </c>
      <c r="B125" s="10" t="s">
        <v>606</v>
      </c>
      <c r="C125" s="10">
        <v>500000</v>
      </c>
      <c r="D125" s="10">
        <v>0</v>
      </c>
      <c r="E125" s="10">
        <v>0</v>
      </c>
    </row>
    <row r="126" spans="1:5" x14ac:dyDescent="0.25">
      <c r="A126" s="5">
        <v>2013</v>
      </c>
      <c r="B126" s="10" t="s">
        <v>606</v>
      </c>
      <c r="C126" s="10"/>
      <c r="D126" s="10">
        <v>0</v>
      </c>
      <c r="E126" s="10"/>
    </row>
    <row r="127" spans="1:5" x14ac:dyDescent="0.25">
      <c r="A127" s="5">
        <v>2014</v>
      </c>
      <c r="B127" s="10" t="s">
        <v>606</v>
      </c>
      <c r="C127" s="10">
        <v>5000000</v>
      </c>
      <c r="D127" s="10">
        <v>0</v>
      </c>
      <c r="E127" s="10">
        <v>1000000</v>
      </c>
    </row>
    <row r="128" spans="1:5" x14ac:dyDescent="0.25">
      <c r="A128" s="5">
        <v>2015</v>
      </c>
      <c r="B128" s="10" t="s">
        <v>606</v>
      </c>
      <c r="C128" s="10">
        <v>4000000</v>
      </c>
      <c r="D128" s="10">
        <v>0</v>
      </c>
      <c r="E128" s="10">
        <v>0</v>
      </c>
    </row>
    <row r="129" spans="1:5" x14ac:dyDescent="0.25">
      <c r="A129" s="5">
        <v>2016</v>
      </c>
      <c r="B129" s="10" t="s">
        <v>606</v>
      </c>
      <c r="C129" s="10">
        <v>8000000</v>
      </c>
      <c r="D129" s="10">
        <v>0</v>
      </c>
      <c r="E129" s="10">
        <v>0</v>
      </c>
    </row>
    <row r="130" spans="1:5" x14ac:dyDescent="0.25">
      <c r="A130" s="5">
        <v>2017</v>
      </c>
      <c r="B130" s="10" t="s">
        <v>606</v>
      </c>
      <c r="C130" s="10"/>
      <c r="D130" s="10">
        <v>0</v>
      </c>
      <c r="E130" s="10">
        <v>0</v>
      </c>
    </row>
    <row r="131" spans="1:5" x14ac:dyDescent="0.25">
      <c r="A131" s="5">
        <v>2018</v>
      </c>
      <c r="B131" s="10" t="s">
        <v>606</v>
      </c>
      <c r="C131" s="10"/>
      <c r="D131" s="10">
        <v>0</v>
      </c>
      <c r="E131" s="10">
        <v>0</v>
      </c>
    </row>
    <row r="132" spans="1:5" x14ac:dyDescent="0.25">
      <c r="A132" s="5">
        <v>2019</v>
      </c>
      <c r="B132" s="10" t="s">
        <v>606</v>
      </c>
      <c r="C132" s="10"/>
      <c r="D132" s="10">
        <v>0</v>
      </c>
      <c r="E132" s="10">
        <v>0</v>
      </c>
    </row>
    <row r="133" spans="1:5" x14ac:dyDescent="0.25">
      <c r="A133" s="5">
        <v>2020</v>
      </c>
      <c r="B133" s="10" t="s">
        <v>606</v>
      </c>
      <c r="C133" s="10"/>
      <c r="D133" s="10">
        <v>0</v>
      </c>
      <c r="E133" s="10">
        <v>0</v>
      </c>
    </row>
    <row r="134" spans="1:5" x14ac:dyDescent="0.25">
      <c r="A134" s="5">
        <v>2021</v>
      </c>
      <c r="B134" s="10" t="s">
        <v>606</v>
      </c>
      <c r="C134" s="10"/>
      <c r="D134" s="10">
        <v>0</v>
      </c>
      <c r="E134" s="10">
        <v>0</v>
      </c>
    </row>
    <row r="135" spans="1:5" x14ac:dyDescent="0.25">
      <c r="A135" s="5">
        <v>2022</v>
      </c>
      <c r="B135" s="10" t="s">
        <v>606</v>
      </c>
      <c r="C135" s="10"/>
      <c r="D135" s="10">
        <v>0</v>
      </c>
      <c r="E135" s="10">
        <v>0</v>
      </c>
    </row>
    <row r="136" spans="1:5" x14ac:dyDescent="0.25">
      <c r="A136" s="5">
        <v>2023</v>
      </c>
      <c r="B136" s="10" t="s">
        <v>606</v>
      </c>
      <c r="C136" s="10"/>
      <c r="D136" s="10">
        <v>0</v>
      </c>
      <c r="E136" s="10">
        <v>0</v>
      </c>
    </row>
    <row r="137" spans="1:5" x14ac:dyDescent="0.25">
      <c r="A137" s="5">
        <v>2024</v>
      </c>
      <c r="B137" s="10" t="s">
        <v>606</v>
      </c>
      <c r="C137" s="10"/>
      <c r="D137" s="10">
        <v>0</v>
      </c>
      <c r="E137" s="10">
        <v>0</v>
      </c>
    </row>
    <row r="138" spans="1:5" x14ac:dyDescent="0.25">
      <c r="A138" s="5">
        <v>2025</v>
      </c>
      <c r="B138" s="10" t="s">
        <v>606</v>
      </c>
      <c r="C138" s="10"/>
      <c r="D138" s="10">
        <v>0</v>
      </c>
      <c r="E138" s="10">
        <v>0</v>
      </c>
    </row>
    <row r="139" spans="1:5" x14ac:dyDescent="0.25">
      <c r="A139" s="5">
        <v>1999</v>
      </c>
      <c r="B139" s="10" t="s">
        <v>607</v>
      </c>
      <c r="C139" s="10">
        <v>0</v>
      </c>
      <c r="D139" s="10">
        <v>0</v>
      </c>
      <c r="E139" s="10">
        <v>0</v>
      </c>
    </row>
    <row r="140" spans="1:5" x14ac:dyDescent="0.25">
      <c r="A140" s="5">
        <v>2000</v>
      </c>
      <c r="B140" s="10" t="s">
        <v>607</v>
      </c>
      <c r="C140" s="10">
        <v>0</v>
      </c>
      <c r="D140" s="10">
        <v>0</v>
      </c>
      <c r="E140" s="10">
        <v>0</v>
      </c>
    </row>
    <row r="141" spans="1:5" x14ac:dyDescent="0.25">
      <c r="A141" s="5">
        <v>2001</v>
      </c>
      <c r="B141" s="10" t="s">
        <v>607</v>
      </c>
      <c r="C141" s="10">
        <v>0</v>
      </c>
      <c r="D141" s="10">
        <v>0</v>
      </c>
      <c r="E141" s="10">
        <v>0</v>
      </c>
    </row>
    <row r="142" spans="1:5" x14ac:dyDescent="0.25">
      <c r="A142" s="5">
        <v>2002</v>
      </c>
      <c r="B142" s="10" t="s">
        <v>607</v>
      </c>
      <c r="C142" s="10">
        <v>0</v>
      </c>
      <c r="D142" s="10">
        <v>0</v>
      </c>
      <c r="E142" s="10">
        <v>0</v>
      </c>
    </row>
    <row r="143" spans="1:5" x14ac:dyDescent="0.25">
      <c r="A143" s="5">
        <v>2003</v>
      </c>
      <c r="B143" s="10" t="s">
        <v>607</v>
      </c>
      <c r="C143" s="10">
        <v>0</v>
      </c>
      <c r="D143" s="10">
        <v>0</v>
      </c>
      <c r="E143" s="10">
        <v>0</v>
      </c>
    </row>
    <row r="144" spans="1:5" x14ac:dyDescent="0.25">
      <c r="A144" s="5">
        <v>2004</v>
      </c>
      <c r="B144" s="10" t="s">
        <v>607</v>
      </c>
      <c r="C144" s="10">
        <v>0</v>
      </c>
      <c r="D144" s="10">
        <v>0</v>
      </c>
      <c r="E144" s="10">
        <v>0</v>
      </c>
    </row>
    <row r="145" spans="1:5" x14ac:dyDescent="0.25">
      <c r="A145" s="5">
        <v>2005</v>
      </c>
      <c r="B145" s="10" t="s">
        <v>607</v>
      </c>
      <c r="C145" s="10">
        <v>0</v>
      </c>
      <c r="D145" s="10">
        <v>0</v>
      </c>
      <c r="E145" s="10">
        <v>0</v>
      </c>
    </row>
    <row r="146" spans="1:5" x14ac:dyDescent="0.25">
      <c r="A146" s="5">
        <v>2006</v>
      </c>
      <c r="B146" s="10" t="s">
        <v>607</v>
      </c>
      <c r="C146" s="10">
        <v>0</v>
      </c>
      <c r="D146" s="10">
        <v>0</v>
      </c>
      <c r="E146" s="10">
        <v>0</v>
      </c>
    </row>
    <row r="147" spans="1:5" x14ac:dyDescent="0.25">
      <c r="A147" s="5">
        <v>2007</v>
      </c>
      <c r="B147" s="10" t="s">
        <v>607</v>
      </c>
      <c r="C147" s="10">
        <v>0</v>
      </c>
      <c r="D147" s="10">
        <v>0</v>
      </c>
      <c r="E147" s="10">
        <v>0</v>
      </c>
    </row>
    <row r="148" spans="1:5" x14ac:dyDescent="0.25">
      <c r="A148" s="5">
        <v>2008</v>
      </c>
      <c r="B148" s="10" t="s">
        <v>607</v>
      </c>
      <c r="C148" s="10">
        <v>0</v>
      </c>
      <c r="D148" s="10">
        <v>0</v>
      </c>
      <c r="E148" s="10">
        <v>0</v>
      </c>
    </row>
    <row r="149" spans="1:5" x14ac:dyDescent="0.25">
      <c r="A149" s="5">
        <v>2009</v>
      </c>
      <c r="B149" s="10" t="s">
        <v>607</v>
      </c>
      <c r="C149" s="10">
        <v>0</v>
      </c>
      <c r="D149" s="10">
        <v>0</v>
      </c>
      <c r="E149" s="10">
        <v>0</v>
      </c>
    </row>
    <row r="150" spans="1:5" x14ac:dyDescent="0.25">
      <c r="A150" s="5">
        <v>2010</v>
      </c>
      <c r="B150" s="10" t="s">
        <v>607</v>
      </c>
      <c r="C150" s="10">
        <v>0</v>
      </c>
      <c r="D150" s="10">
        <v>0</v>
      </c>
      <c r="E150" s="10">
        <v>0</v>
      </c>
    </row>
    <row r="151" spans="1:5" x14ac:dyDescent="0.25">
      <c r="A151" s="5">
        <v>2011</v>
      </c>
      <c r="B151" s="10" t="s">
        <v>607</v>
      </c>
      <c r="C151" s="10">
        <v>0</v>
      </c>
      <c r="D151" s="10">
        <v>0</v>
      </c>
      <c r="E151" s="10">
        <v>0</v>
      </c>
    </row>
    <row r="152" spans="1:5" x14ac:dyDescent="0.25">
      <c r="A152" s="5">
        <v>2012</v>
      </c>
      <c r="B152" s="10" t="s">
        <v>607</v>
      </c>
      <c r="C152" s="10">
        <v>0</v>
      </c>
      <c r="D152" s="10">
        <v>0</v>
      </c>
      <c r="E152" s="10">
        <v>0</v>
      </c>
    </row>
    <row r="153" spans="1:5" x14ac:dyDescent="0.25">
      <c r="A153" s="5">
        <v>2013</v>
      </c>
      <c r="B153" s="10" t="s">
        <v>607</v>
      </c>
      <c r="C153" s="10">
        <v>0</v>
      </c>
      <c r="D153" s="10">
        <v>0</v>
      </c>
      <c r="E153" s="10">
        <v>0</v>
      </c>
    </row>
    <row r="154" spans="1:5" x14ac:dyDescent="0.25">
      <c r="A154" s="5">
        <v>2014</v>
      </c>
      <c r="B154" s="10" t="s">
        <v>607</v>
      </c>
      <c r="C154" s="10">
        <v>0</v>
      </c>
      <c r="D154" s="10">
        <v>1064000</v>
      </c>
      <c r="E154" s="10">
        <v>120000</v>
      </c>
    </row>
    <row r="155" spans="1:5" x14ac:dyDescent="0.25">
      <c r="A155" s="5">
        <v>2015</v>
      </c>
      <c r="B155" s="10" t="s">
        <v>607</v>
      </c>
      <c r="C155" s="10">
        <v>0</v>
      </c>
      <c r="D155" s="10">
        <v>1746000</v>
      </c>
      <c r="E155" s="10">
        <v>600000</v>
      </c>
    </row>
    <row r="156" spans="1:5" x14ac:dyDescent="0.25">
      <c r="A156" s="5">
        <v>2016</v>
      </c>
      <c r="B156" s="10" t="s">
        <v>607</v>
      </c>
      <c r="C156" s="10">
        <v>100000</v>
      </c>
      <c r="D156" s="10">
        <v>0</v>
      </c>
      <c r="E156" s="10">
        <v>3200000</v>
      </c>
    </row>
    <row r="157" spans="1:5" x14ac:dyDescent="0.25">
      <c r="A157" s="5">
        <v>2017</v>
      </c>
      <c r="B157" s="10" t="s">
        <v>607</v>
      </c>
      <c r="C157" s="10">
        <v>0</v>
      </c>
      <c r="D157" s="10">
        <v>100000</v>
      </c>
      <c r="E157" s="10">
        <v>1200000</v>
      </c>
    </row>
    <row r="158" spans="1:5" x14ac:dyDescent="0.25">
      <c r="A158" s="5">
        <v>2018</v>
      </c>
      <c r="B158" s="10" t="s">
        <v>607</v>
      </c>
      <c r="C158" s="10">
        <v>0</v>
      </c>
      <c r="D158" s="10">
        <v>0</v>
      </c>
      <c r="E158" s="10">
        <v>1500000</v>
      </c>
    </row>
    <row r="159" spans="1:5" x14ac:dyDescent="0.25">
      <c r="A159" s="5">
        <v>2019</v>
      </c>
      <c r="B159" s="10" t="s">
        <v>607</v>
      </c>
      <c r="C159" s="10">
        <v>0</v>
      </c>
      <c r="D159" s="10">
        <v>0</v>
      </c>
      <c r="E159" s="10">
        <v>1200000</v>
      </c>
    </row>
    <row r="160" spans="1:5" x14ac:dyDescent="0.25">
      <c r="A160" s="5">
        <v>2020</v>
      </c>
      <c r="B160" s="10" t="s">
        <v>607</v>
      </c>
      <c r="C160" s="10">
        <v>0</v>
      </c>
      <c r="D160" s="10">
        <v>0</v>
      </c>
      <c r="E160" s="10">
        <v>0</v>
      </c>
    </row>
    <row r="161" spans="1:5" x14ac:dyDescent="0.25">
      <c r="A161" s="5">
        <v>2021</v>
      </c>
      <c r="B161" s="10" t="s">
        <v>607</v>
      </c>
      <c r="C161" s="10">
        <v>0</v>
      </c>
      <c r="D161" s="10">
        <v>0</v>
      </c>
      <c r="E161" s="10">
        <v>0</v>
      </c>
    </row>
    <row r="162" spans="1:5" x14ac:dyDescent="0.25">
      <c r="A162" s="5">
        <v>2022</v>
      </c>
      <c r="B162" s="10" t="s">
        <v>607</v>
      </c>
      <c r="C162" s="10">
        <v>0</v>
      </c>
      <c r="D162" s="10">
        <v>0</v>
      </c>
      <c r="E162" s="10">
        <v>0</v>
      </c>
    </row>
    <row r="163" spans="1:5" x14ac:dyDescent="0.25">
      <c r="A163" s="5">
        <v>2023</v>
      </c>
      <c r="B163" s="10" t="s">
        <v>607</v>
      </c>
      <c r="C163" s="10">
        <v>0</v>
      </c>
      <c r="D163" s="10">
        <v>0</v>
      </c>
      <c r="E163" s="10">
        <v>0</v>
      </c>
    </row>
    <row r="164" spans="1:5" x14ac:dyDescent="0.25">
      <c r="A164" s="5">
        <v>2024</v>
      </c>
      <c r="B164" s="10" t="s">
        <v>607</v>
      </c>
      <c r="C164" s="10">
        <v>0</v>
      </c>
      <c r="D164" s="10">
        <v>0</v>
      </c>
      <c r="E164" s="10">
        <v>0</v>
      </c>
    </row>
    <row r="165" spans="1:5" x14ac:dyDescent="0.25">
      <c r="A165" s="5">
        <v>2025</v>
      </c>
      <c r="B165" s="10" t="s">
        <v>607</v>
      </c>
      <c r="C165" s="10">
        <v>0</v>
      </c>
      <c r="D165" s="10">
        <v>0</v>
      </c>
      <c r="E165" s="10">
        <v>0</v>
      </c>
    </row>
    <row r="166" spans="1:5" x14ac:dyDescent="0.25">
      <c r="A166" s="5">
        <v>1999</v>
      </c>
      <c r="B166" s="10" t="s">
        <v>608</v>
      </c>
      <c r="C166" s="10">
        <v>0</v>
      </c>
      <c r="D166" s="10">
        <v>0</v>
      </c>
      <c r="E166" s="10">
        <v>0</v>
      </c>
    </row>
    <row r="167" spans="1:5" x14ac:dyDescent="0.25">
      <c r="A167" s="5">
        <v>2000</v>
      </c>
      <c r="B167" s="10" t="s">
        <v>608</v>
      </c>
      <c r="C167" s="10">
        <v>0</v>
      </c>
      <c r="D167" s="10">
        <v>0</v>
      </c>
      <c r="E167" s="10">
        <v>0</v>
      </c>
    </row>
    <row r="168" spans="1:5" x14ac:dyDescent="0.25">
      <c r="A168" s="5">
        <v>2001</v>
      </c>
      <c r="B168" s="10" t="s">
        <v>608</v>
      </c>
      <c r="C168" s="10">
        <v>0</v>
      </c>
      <c r="D168" s="10">
        <v>0</v>
      </c>
      <c r="E168" s="10">
        <v>0</v>
      </c>
    </row>
    <row r="169" spans="1:5" x14ac:dyDescent="0.25">
      <c r="A169" s="5">
        <v>2002</v>
      </c>
      <c r="B169" s="10" t="s">
        <v>608</v>
      </c>
      <c r="C169" s="10">
        <v>0</v>
      </c>
      <c r="D169" s="10">
        <v>0</v>
      </c>
      <c r="E169" s="10">
        <v>0</v>
      </c>
    </row>
    <row r="170" spans="1:5" x14ac:dyDescent="0.25">
      <c r="A170" s="5">
        <v>2003</v>
      </c>
      <c r="B170" s="10" t="s">
        <v>608</v>
      </c>
      <c r="C170" s="10">
        <v>0</v>
      </c>
      <c r="D170" s="10">
        <v>0</v>
      </c>
      <c r="E170" s="10">
        <v>0</v>
      </c>
    </row>
    <row r="171" spans="1:5" x14ac:dyDescent="0.25">
      <c r="A171" s="5">
        <v>2004</v>
      </c>
      <c r="B171" s="10" t="s">
        <v>608</v>
      </c>
      <c r="C171" s="10">
        <v>0</v>
      </c>
      <c r="D171" s="10">
        <v>0</v>
      </c>
      <c r="E171" s="10">
        <v>0</v>
      </c>
    </row>
    <row r="172" spans="1:5" x14ac:dyDescent="0.25">
      <c r="A172" s="5">
        <v>2005</v>
      </c>
      <c r="B172" s="10" t="s">
        <v>608</v>
      </c>
      <c r="C172" s="10">
        <v>0</v>
      </c>
      <c r="D172" s="10">
        <v>0</v>
      </c>
      <c r="E172" s="10">
        <v>0</v>
      </c>
    </row>
    <row r="173" spans="1:5" x14ac:dyDescent="0.25">
      <c r="A173" s="5">
        <v>2006</v>
      </c>
      <c r="B173" s="10" t="s">
        <v>608</v>
      </c>
      <c r="C173" s="10">
        <v>0</v>
      </c>
      <c r="D173" s="10">
        <v>0</v>
      </c>
      <c r="E173" s="10">
        <v>0</v>
      </c>
    </row>
    <row r="174" spans="1:5" x14ac:dyDescent="0.25">
      <c r="A174" s="5">
        <v>2007</v>
      </c>
      <c r="B174" s="10" t="s">
        <v>608</v>
      </c>
      <c r="C174" s="10">
        <v>0</v>
      </c>
      <c r="D174" s="10">
        <v>0</v>
      </c>
      <c r="E174" s="10">
        <v>0</v>
      </c>
    </row>
    <row r="175" spans="1:5" x14ac:dyDescent="0.25">
      <c r="A175" s="5">
        <v>2008</v>
      </c>
      <c r="B175" s="10" t="s">
        <v>608</v>
      </c>
      <c r="C175" s="10">
        <v>0</v>
      </c>
      <c r="D175" s="10">
        <v>0</v>
      </c>
      <c r="E175" s="10">
        <v>0</v>
      </c>
    </row>
    <row r="176" spans="1:5" x14ac:dyDescent="0.25">
      <c r="A176" s="5">
        <v>2009</v>
      </c>
      <c r="B176" s="10" t="s">
        <v>608</v>
      </c>
      <c r="C176" s="10">
        <v>0</v>
      </c>
      <c r="D176" s="10">
        <v>0</v>
      </c>
      <c r="E176" s="10">
        <v>0</v>
      </c>
    </row>
    <row r="177" spans="1:5" x14ac:dyDescent="0.25">
      <c r="A177" s="5">
        <v>2010</v>
      </c>
      <c r="B177" s="10" t="s">
        <v>608</v>
      </c>
      <c r="C177" s="10">
        <v>0</v>
      </c>
      <c r="D177" s="10">
        <v>0</v>
      </c>
      <c r="E177" s="10">
        <v>0</v>
      </c>
    </row>
    <row r="178" spans="1:5" x14ac:dyDescent="0.25">
      <c r="A178" s="5">
        <v>2011</v>
      </c>
      <c r="B178" s="10" t="s">
        <v>608</v>
      </c>
      <c r="C178" s="10">
        <v>0</v>
      </c>
      <c r="D178" s="10">
        <v>0</v>
      </c>
      <c r="E178" s="10">
        <v>0</v>
      </c>
    </row>
    <row r="179" spans="1:5" x14ac:dyDescent="0.25">
      <c r="A179" s="5">
        <v>2012</v>
      </c>
      <c r="B179" s="10" t="s">
        <v>608</v>
      </c>
      <c r="C179" s="10">
        <v>826000</v>
      </c>
      <c r="D179" s="10">
        <v>0</v>
      </c>
      <c r="E179" s="10"/>
    </row>
    <row r="180" spans="1:5" x14ac:dyDescent="0.25">
      <c r="A180" s="5">
        <v>2013</v>
      </c>
      <c r="B180" s="10" t="s">
        <v>608</v>
      </c>
      <c r="C180" s="10">
        <v>7090000</v>
      </c>
      <c r="D180" s="10">
        <v>0</v>
      </c>
      <c r="E180" s="10">
        <v>0</v>
      </c>
    </row>
    <row r="181" spans="1:5" x14ac:dyDescent="0.25">
      <c r="A181" s="5">
        <v>2014</v>
      </c>
      <c r="B181" s="10" t="s">
        <v>608</v>
      </c>
      <c r="C181" s="10">
        <v>10200000</v>
      </c>
      <c r="D181" s="10">
        <v>0</v>
      </c>
      <c r="E181" s="10">
        <v>0</v>
      </c>
    </row>
    <row r="182" spans="1:5" x14ac:dyDescent="0.25">
      <c r="A182" s="5">
        <v>2015</v>
      </c>
      <c r="B182" s="10" t="s">
        <v>608</v>
      </c>
      <c r="C182" s="10">
        <v>8000000</v>
      </c>
      <c r="D182" s="10">
        <v>0</v>
      </c>
      <c r="E182" s="10">
        <v>0</v>
      </c>
    </row>
    <row r="183" spans="1:5" x14ac:dyDescent="0.25">
      <c r="A183" s="5">
        <v>2016</v>
      </c>
      <c r="B183" s="10" t="s">
        <v>608</v>
      </c>
      <c r="C183" s="10">
        <v>5200000</v>
      </c>
      <c r="D183" s="10">
        <v>0</v>
      </c>
      <c r="E183" s="10">
        <v>0</v>
      </c>
    </row>
    <row r="184" spans="1:5" x14ac:dyDescent="0.25">
      <c r="A184" s="5">
        <v>2017</v>
      </c>
      <c r="B184" s="10" t="s">
        <v>608</v>
      </c>
      <c r="C184" s="10">
        <v>2935000</v>
      </c>
      <c r="D184" s="10">
        <v>0</v>
      </c>
      <c r="E184" s="10">
        <v>0</v>
      </c>
    </row>
    <row r="185" spans="1:5" x14ac:dyDescent="0.25">
      <c r="A185" s="5">
        <v>2018</v>
      </c>
      <c r="B185" s="10" t="s">
        <v>608</v>
      </c>
      <c r="C185" s="10">
        <v>37000000</v>
      </c>
      <c r="D185" s="10">
        <v>0</v>
      </c>
      <c r="E185" s="10">
        <v>0</v>
      </c>
    </row>
    <row r="186" spans="1:5" x14ac:dyDescent="0.25">
      <c r="A186" s="5">
        <v>2019</v>
      </c>
      <c r="B186" s="10" t="s">
        <v>608</v>
      </c>
      <c r="C186" s="10">
        <v>12000000</v>
      </c>
      <c r="D186" s="10">
        <v>6500000</v>
      </c>
      <c r="E186" s="10">
        <v>0</v>
      </c>
    </row>
    <row r="187" spans="1:5" x14ac:dyDescent="0.25">
      <c r="A187" s="5">
        <v>2020</v>
      </c>
      <c r="B187" s="10" t="s">
        <v>608</v>
      </c>
      <c r="C187" s="10">
        <v>0</v>
      </c>
      <c r="D187" s="10">
        <v>0</v>
      </c>
      <c r="E187" s="10">
        <v>0</v>
      </c>
    </row>
    <row r="188" spans="1:5" x14ac:dyDescent="0.25">
      <c r="A188" s="5">
        <v>2021</v>
      </c>
      <c r="B188" s="10" t="s">
        <v>608</v>
      </c>
      <c r="C188" s="10">
        <v>0</v>
      </c>
      <c r="D188" s="10">
        <v>0</v>
      </c>
      <c r="E188" s="10">
        <v>0</v>
      </c>
    </row>
    <row r="189" spans="1:5" x14ac:dyDescent="0.25">
      <c r="A189" s="5">
        <v>2022</v>
      </c>
      <c r="B189" s="10" t="s">
        <v>608</v>
      </c>
      <c r="C189" s="10">
        <v>0</v>
      </c>
      <c r="D189" s="10">
        <v>0</v>
      </c>
      <c r="E189" s="10">
        <v>0</v>
      </c>
    </row>
    <row r="190" spans="1:5" x14ac:dyDescent="0.25">
      <c r="A190" s="5">
        <v>2023</v>
      </c>
      <c r="B190" s="10" t="s">
        <v>608</v>
      </c>
      <c r="C190" s="10">
        <v>0</v>
      </c>
      <c r="D190" s="10">
        <v>0</v>
      </c>
      <c r="E190" s="10">
        <v>0</v>
      </c>
    </row>
    <row r="191" spans="1:5" x14ac:dyDescent="0.25">
      <c r="A191" s="5">
        <v>2024</v>
      </c>
      <c r="B191" s="10" t="s">
        <v>608</v>
      </c>
      <c r="C191" s="10">
        <v>0</v>
      </c>
      <c r="D191" s="10">
        <v>0</v>
      </c>
      <c r="E191" s="10">
        <v>0</v>
      </c>
    </row>
    <row r="192" spans="1:5" x14ac:dyDescent="0.25">
      <c r="A192" s="5">
        <v>2025</v>
      </c>
      <c r="B192" s="10" t="s">
        <v>608</v>
      </c>
      <c r="C192" s="10">
        <v>0</v>
      </c>
      <c r="D192" s="10">
        <v>0</v>
      </c>
      <c r="E192" s="10">
        <v>0</v>
      </c>
    </row>
    <row r="193" spans="1:5" x14ac:dyDescent="0.25">
      <c r="A193" s="5">
        <v>1999</v>
      </c>
      <c r="B193" s="10" t="s">
        <v>609</v>
      </c>
      <c r="C193" s="10">
        <v>0</v>
      </c>
      <c r="D193" s="10">
        <v>0</v>
      </c>
      <c r="E193" s="10">
        <v>0</v>
      </c>
    </row>
    <row r="194" spans="1:5" x14ac:dyDescent="0.25">
      <c r="A194" s="5">
        <v>2000</v>
      </c>
      <c r="B194" s="10" t="s">
        <v>609</v>
      </c>
      <c r="C194" s="10">
        <v>0</v>
      </c>
      <c r="D194" s="10">
        <v>0</v>
      </c>
      <c r="E194" s="10">
        <v>0</v>
      </c>
    </row>
    <row r="195" spans="1:5" x14ac:dyDescent="0.25">
      <c r="A195" s="5">
        <v>2001</v>
      </c>
      <c r="B195" s="10" t="s">
        <v>609</v>
      </c>
      <c r="C195" s="10">
        <v>0</v>
      </c>
      <c r="D195" s="10">
        <v>0</v>
      </c>
      <c r="E195" s="10">
        <v>0</v>
      </c>
    </row>
    <row r="196" spans="1:5" x14ac:dyDescent="0.25">
      <c r="A196" s="5">
        <v>2002</v>
      </c>
      <c r="B196" s="10" t="s">
        <v>609</v>
      </c>
      <c r="C196" s="10">
        <v>0</v>
      </c>
      <c r="D196" s="10">
        <v>0</v>
      </c>
      <c r="E196" s="10">
        <v>0</v>
      </c>
    </row>
    <row r="197" spans="1:5" x14ac:dyDescent="0.25">
      <c r="A197" s="5">
        <v>2003</v>
      </c>
      <c r="B197" s="10" t="s">
        <v>609</v>
      </c>
      <c r="C197" s="10">
        <v>0</v>
      </c>
      <c r="D197" s="10">
        <v>0</v>
      </c>
      <c r="E197" s="10">
        <v>0</v>
      </c>
    </row>
    <row r="198" spans="1:5" x14ac:dyDescent="0.25">
      <c r="A198" s="5">
        <v>2004</v>
      </c>
      <c r="B198" s="10" t="s">
        <v>609</v>
      </c>
      <c r="C198" s="10">
        <v>0</v>
      </c>
      <c r="D198" s="10">
        <v>0</v>
      </c>
      <c r="E198" s="10">
        <v>0</v>
      </c>
    </row>
    <row r="199" spans="1:5" x14ac:dyDescent="0.25">
      <c r="A199" s="5">
        <v>2005</v>
      </c>
      <c r="B199" s="10" t="s">
        <v>609</v>
      </c>
      <c r="C199" s="10">
        <v>0</v>
      </c>
      <c r="D199" s="10">
        <v>0</v>
      </c>
      <c r="E199" s="10">
        <v>0</v>
      </c>
    </row>
    <row r="200" spans="1:5" x14ac:dyDescent="0.25">
      <c r="A200" s="5">
        <v>2006</v>
      </c>
      <c r="B200" s="10" t="s">
        <v>609</v>
      </c>
      <c r="C200" s="10">
        <v>0</v>
      </c>
      <c r="D200" s="10">
        <v>0</v>
      </c>
      <c r="E200" s="10">
        <v>0</v>
      </c>
    </row>
    <row r="201" spans="1:5" x14ac:dyDescent="0.25">
      <c r="A201" s="5">
        <v>2007</v>
      </c>
      <c r="B201" s="10" t="s">
        <v>609</v>
      </c>
      <c r="C201" s="10">
        <v>0</v>
      </c>
      <c r="D201" s="10">
        <v>0</v>
      </c>
      <c r="E201" s="10">
        <v>0</v>
      </c>
    </row>
    <row r="202" spans="1:5" x14ac:dyDescent="0.25">
      <c r="A202" s="5">
        <v>2008</v>
      </c>
      <c r="B202" s="10" t="s">
        <v>609</v>
      </c>
      <c r="C202" s="10">
        <v>0</v>
      </c>
      <c r="D202" s="10">
        <v>0</v>
      </c>
      <c r="E202" s="10">
        <v>0</v>
      </c>
    </row>
    <row r="203" spans="1:5" x14ac:dyDescent="0.25">
      <c r="A203" s="5">
        <v>2009</v>
      </c>
      <c r="B203" s="10" t="s">
        <v>609</v>
      </c>
      <c r="C203" s="10">
        <v>0</v>
      </c>
      <c r="D203" s="10">
        <v>0</v>
      </c>
      <c r="E203" s="10">
        <v>0</v>
      </c>
    </row>
    <row r="204" spans="1:5" x14ac:dyDescent="0.25">
      <c r="A204" s="5">
        <v>2010</v>
      </c>
      <c r="B204" s="10" t="s">
        <v>609</v>
      </c>
      <c r="C204" s="10">
        <v>0</v>
      </c>
      <c r="D204" s="10">
        <v>0</v>
      </c>
      <c r="E204" s="10">
        <v>0</v>
      </c>
    </row>
    <row r="205" spans="1:5" x14ac:dyDescent="0.25">
      <c r="A205" s="5">
        <v>2011</v>
      </c>
      <c r="B205" s="10" t="s">
        <v>609</v>
      </c>
      <c r="C205" s="10">
        <v>0</v>
      </c>
      <c r="D205" s="10">
        <v>0</v>
      </c>
      <c r="E205" s="10">
        <v>0</v>
      </c>
    </row>
    <row r="206" spans="1:5" x14ac:dyDescent="0.25">
      <c r="A206" s="5">
        <v>2012</v>
      </c>
      <c r="B206" s="10" t="s">
        <v>609</v>
      </c>
      <c r="C206" s="10">
        <v>826000</v>
      </c>
      <c r="D206" s="10">
        <v>0</v>
      </c>
      <c r="E206" s="10"/>
    </row>
    <row r="207" spans="1:5" x14ac:dyDescent="0.25">
      <c r="A207" s="5">
        <v>2013</v>
      </c>
      <c r="B207" s="10" t="s">
        <v>609</v>
      </c>
      <c r="C207" s="10">
        <v>7090000</v>
      </c>
      <c r="D207" s="10">
        <v>0</v>
      </c>
      <c r="E207" s="10">
        <v>0</v>
      </c>
    </row>
    <row r="208" spans="1:5" x14ac:dyDescent="0.25">
      <c r="A208" s="5">
        <v>2014</v>
      </c>
      <c r="B208" s="10" t="s">
        <v>609</v>
      </c>
      <c r="C208" s="10">
        <v>10200000</v>
      </c>
      <c r="D208" s="10">
        <v>1064000</v>
      </c>
      <c r="E208" s="10">
        <v>120000</v>
      </c>
    </row>
    <row r="209" spans="1:5" x14ac:dyDescent="0.25">
      <c r="A209" s="5">
        <v>2015</v>
      </c>
      <c r="B209" s="10" t="s">
        <v>609</v>
      </c>
      <c r="C209" s="10">
        <v>8000000</v>
      </c>
      <c r="D209" s="10">
        <v>1746000</v>
      </c>
      <c r="E209" s="10">
        <v>600000</v>
      </c>
    </row>
    <row r="210" spans="1:5" x14ac:dyDescent="0.25">
      <c r="A210" s="5">
        <v>2016</v>
      </c>
      <c r="B210" s="10" t="s">
        <v>609</v>
      </c>
      <c r="C210" s="10">
        <v>5300000</v>
      </c>
      <c r="D210" s="10">
        <v>0</v>
      </c>
      <c r="E210" s="10">
        <v>3200000</v>
      </c>
    </row>
    <row r="211" spans="1:5" x14ac:dyDescent="0.25">
      <c r="A211" s="5">
        <v>2017</v>
      </c>
      <c r="B211" s="10" t="s">
        <v>609</v>
      </c>
      <c r="C211" s="10">
        <v>2935000</v>
      </c>
      <c r="D211" s="10">
        <v>100000</v>
      </c>
      <c r="E211" s="10">
        <v>1200000</v>
      </c>
    </row>
    <row r="212" spans="1:5" x14ac:dyDescent="0.25">
      <c r="A212" s="5">
        <v>2018</v>
      </c>
      <c r="B212" s="10" t="s">
        <v>609</v>
      </c>
      <c r="C212" s="10">
        <v>37000000</v>
      </c>
      <c r="D212" s="10">
        <v>0</v>
      </c>
      <c r="E212" s="10">
        <v>1500000</v>
      </c>
    </row>
    <row r="213" spans="1:5" x14ac:dyDescent="0.25">
      <c r="A213" s="5">
        <v>2019</v>
      </c>
      <c r="B213" s="10" t="s">
        <v>609</v>
      </c>
      <c r="C213" s="10">
        <v>12000000</v>
      </c>
      <c r="D213" s="10">
        <v>6500000</v>
      </c>
      <c r="E213" s="10">
        <v>1200000</v>
      </c>
    </row>
    <row r="214" spans="1:5" x14ac:dyDescent="0.25">
      <c r="A214" s="5">
        <v>2020</v>
      </c>
      <c r="B214" s="10" t="s">
        <v>609</v>
      </c>
      <c r="C214" s="10">
        <v>20000000</v>
      </c>
      <c r="D214" s="10">
        <v>0</v>
      </c>
      <c r="E214" s="10">
        <v>675000</v>
      </c>
    </row>
    <row r="215" spans="1:5" x14ac:dyDescent="0.25">
      <c r="A215" s="5">
        <v>2021</v>
      </c>
      <c r="B215" s="10" t="s">
        <v>609</v>
      </c>
      <c r="C215" s="10">
        <v>59204000</v>
      </c>
      <c r="D215" s="10">
        <v>0</v>
      </c>
      <c r="E215" s="10">
        <v>700000</v>
      </c>
    </row>
    <row r="216" spans="1:5" x14ac:dyDescent="0.25">
      <c r="A216" s="5">
        <v>2022</v>
      </c>
      <c r="B216" s="10" t="s">
        <v>609</v>
      </c>
      <c r="C216" s="10">
        <v>2500000</v>
      </c>
      <c r="D216" s="10">
        <v>0</v>
      </c>
      <c r="E216" s="10">
        <v>900000</v>
      </c>
    </row>
    <row r="217" spans="1:5" x14ac:dyDescent="0.25">
      <c r="A217" s="5">
        <v>2023</v>
      </c>
      <c r="B217" s="10" t="s">
        <v>609</v>
      </c>
      <c r="C217" s="10">
        <v>6900000</v>
      </c>
      <c r="D217" s="10">
        <v>0</v>
      </c>
      <c r="E217" s="10">
        <v>0</v>
      </c>
    </row>
    <row r="218" spans="1:5" x14ac:dyDescent="0.25">
      <c r="A218" s="5">
        <v>2024</v>
      </c>
      <c r="B218" s="10" t="s">
        <v>609</v>
      </c>
      <c r="C218" s="10">
        <v>0</v>
      </c>
      <c r="D218" s="10">
        <v>0</v>
      </c>
      <c r="E218" s="10">
        <v>0</v>
      </c>
    </row>
    <row r="219" spans="1:5" x14ac:dyDescent="0.25">
      <c r="A219" s="5">
        <v>2025</v>
      </c>
      <c r="B219" s="10" t="s">
        <v>609</v>
      </c>
      <c r="C219" s="10">
        <v>0</v>
      </c>
      <c r="D219" s="10">
        <v>0</v>
      </c>
      <c r="E219" s="10">
        <v>0</v>
      </c>
    </row>
  </sheetData>
  <pageMargins left="0.7" right="0.7" top="0.75" bottom="0.75" header="0.3" footer="0.3"/>
  <pageSetup paperSize="9" orientation="portrait" horizontalDpi="300" verticalDpi="300"/>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165"/>
  <sheetViews>
    <sheetView workbookViewId="0"/>
  </sheetViews>
  <sheetFormatPr defaultColWidth="11.42578125" defaultRowHeight="15" x14ac:dyDescent="0.25"/>
  <cols>
    <col min="1" max="1" width="27.7109375" customWidth="1"/>
    <col min="2" max="20" width="31.7109375" customWidth="1"/>
  </cols>
  <sheetData>
    <row r="1" spans="1:4" ht="21" customHeight="1" x14ac:dyDescent="0.25">
      <c r="A1" s="1" t="s">
        <v>81</v>
      </c>
    </row>
    <row r="2" spans="1:4" ht="30" customHeight="1" x14ac:dyDescent="0.25">
      <c r="A2" s="8" t="s">
        <v>80</v>
      </c>
    </row>
    <row r="3" spans="1:4" ht="30" customHeight="1" x14ac:dyDescent="0.25">
      <c r="A3" s="4" t="s">
        <v>168</v>
      </c>
      <c r="B3" s="9" t="s">
        <v>600</v>
      </c>
      <c r="C3" s="9" t="s">
        <v>620</v>
      </c>
      <c r="D3" s="9" t="s">
        <v>621</v>
      </c>
    </row>
    <row r="4" spans="1:4" ht="25.5" customHeight="1" x14ac:dyDescent="0.25">
      <c r="A4" s="5">
        <v>1999</v>
      </c>
      <c r="B4" s="10" t="s">
        <v>619</v>
      </c>
      <c r="C4" s="10">
        <v>237000</v>
      </c>
      <c r="D4" s="10">
        <v>699000</v>
      </c>
    </row>
    <row r="5" spans="1:4" x14ac:dyDescent="0.25">
      <c r="A5" s="5">
        <v>2000</v>
      </c>
      <c r="B5" s="10" t="s">
        <v>619</v>
      </c>
      <c r="C5" s="10">
        <v>144000</v>
      </c>
      <c r="D5" s="10">
        <v>477000</v>
      </c>
    </row>
    <row r="6" spans="1:4" x14ac:dyDescent="0.25">
      <c r="A6" s="5">
        <v>2001</v>
      </c>
      <c r="B6" s="10" t="s">
        <v>619</v>
      </c>
      <c r="C6" s="10">
        <v>72000</v>
      </c>
      <c r="D6" s="10">
        <v>589000</v>
      </c>
    </row>
    <row r="7" spans="1:4" x14ac:dyDescent="0.25">
      <c r="A7" s="5">
        <v>2002</v>
      </c>
      <c r="B7" s="10" t="s">
        <v>619</v>
      </c>
      <c r="C7" s="10">
        <v>69000</v>
      </c>
      <c r="D7" s="10">
        <v>821000</v>
      </c>
    </row>
    <row r="8" spans="1:4" x14ac:dyDescent="0.25">
      <c r="A8" s="5">
        <v>2003</v>
      </c>
      <c r="B8" s="10" t="s">
        <v>619</v>
      </c>
      <c r="C8" s="10">
        <v>198000</v>
      </c>
      <c r="D8" s="10">
        <v>1010000</v>
      </c>
    </row>
    <row r="9" spans="1:4" x14ac:dyDescent="0.25">
      <c r="A9" s="5">
        <v>2004</v>
      </c>
      <c r="B9" s="10" t="s">
        <v>619</v>
      </c>
      <c r="C9" s="10">
        <v>229000</v>
      </c>
      <c r="D9" s="10">
        <v>734000</v>
      </c>
    </row>
    <row r="10" spans="1:4" x14ac:dyDescent="0.25">
      <c r="A10" s="5">
        <v>2005</v>
      </c>
      <c r="B10" s="10" t="s">
        <v>619</v>
      </c>
      <c r="C10" s="10">
        <v>324000</v>
      </c>
      <c r="D10" s="10">
        <v>789000</v>
      </c>
    </row>
    <row r="11" spans="1:4" x14ac:dyDescent="0.25">
      <c r="A11" s="5">
        <v>2006</v>
      </c>
      <c r="B11" s="10" t="s">
        <v>619</v>
      </c>
      <c r="C11" s="10">
        <v>1049000</v>
      </c>
      <c r="D11" s="10">
        <v>922000</v>
      </c>
    </row>
    <row r="12" spans="1:4" x14ac:dyDescent="0.25">
      <c r="A12" s="5">
        <v>2007</v>
      </c>
      <c r="B12" s="10" t="s">
        <v>619</v>
      </c>
      <c r="C12" s="10">
        <v>236000</v>
      </c>
      <c r="D12" s="10">
        <v>762000</v>
      </c>
    </row>
    <row r="13" spans="1:4" x14ac:dyDescent="0.25">
      <c r="A13" s="5">
        <v>2008</v>
      </c>
      <c r="B13" s="10" t="s">
        <v>619</v>
      </c>
      <c r="C13" s="10">
        <v>159000</v>
      </c>
      <c r="D13" s="10">
        <v>470000</v>
      </c>
    </row>
    <row r="14" spans="1:4" x14ac:dyDescent="0.25">
      <c r="A14" s="5">
        <v>2009</v>
      </c>
      <c r="B14" s="10" t="s">
        <v>619</v>
      </c>
      <c r="C14" s="10">
        <v>60000</v>
      </c>
      <c r="D14" s="10">
        <v>160000</v>
      </c>
    </row>
    <row r="15" spans="1:4" x14ac:dyDescent="0.25">
      <c r="A15" s="5">
        <v>2010</v>
      </c>
      <c r="B15" s="10" t="s">
        <v>619</v>
      </c>
      <c r="C15" s="10">
        <v>35700</v>
      </c>
      <c r="D15" s="10">
        <v>29600</v>
      </c>
    </row>
    <row r="16" spans="1:4" x14ac:dyDescent="0.25">
      <c r="A16" s="5">
        <v>2011</v>
      </c>
      <c r="B16" s="10" t="s">
        <v>619</v>
      </c>
      <c r="C16" s="10">
        <v>43800</v>
      </c>
      <c r="D16" s="10">
        <v>175300</v>
      </c>
    </row>
    <row r="17" spans="1:4" x14ac:dyDescent="0.25">
      <c r="A17" s="5">
        <v>2012</v>
      </c>
      <c r="B17" s="10" t="s">
        <v>619</v>
      </c>
      <c r="C17" s="10">
        <v>52000</v>
      </c>
      <c r="D17" s="10">
        <v>36000</v>
      </c>
    </row>
    <row r="18" spans="1:4" x14ac:dyDescent="0.25">
      <c r="A18" s="5">
        <v>2013</v>
      </c>
      <c r="B18" s="10" t="s">
        <v>619</v>
      </c>
      <c r="C18" s="10">
        <v>69000</v>
      </c>
      <c r="D18" s="10">
        <v>40000</v>
      </c>
    </row>
    <row r="19" spans="1:4" x14ac:dyDescent="0.25">
      <c r="A19" s="5">
        <v>2014</v>
      </c>
      <c r="B19" s="10" t="s">
        <v>619</v>
      </c>
      <c r="C19" s="10">
        <v>89000</v>
      </c>
      <c r="D19" s="10">
        <v>107000</v>
      </c>
    </row>
    <row r="20" spans="1:4" x14ac:dyDescent="0.25">
      <c r="A20" s="5">
        <v>2015</v>
      </c>
      <c r="B20" s="10" t="s">
        <v>619</v>
      </c>
      <c r="C20" s="10">
        <v>168000</v>
      </c>
      <c r="D20" s="10">
        <v>163000</v>
      </c>
    </row>
    <row r="21" spans="1:4" x14ac:dyDescent="0.25">
      <c r="A21" s="5">
        <v>2016</v>
      </c>
      <c r="B21" s="10" t="s">
        <v>619</v>
      </c>
      <c r="C21" s="10">
        <v>49000</v>
      </c>
      <c r="D21" s="10">
        <v>17000</v>
      </c>
    </row>
    <row r="22" spans="1:4" x14ac:dyDescent="0.25">
      <c r="A22" s="5">
        <v>2017</v>
      </c>
      <c r="B22" s="10" t="s">
        <v>619</v>
      </c>
      <c r="C22" s="10">
        <v>56000</v>
      </c>
      <c r="D22" s="10">
        <v>0</v>
      </c>
    </row>
    <row r="23" spans="1:4" x14ac:dyDescent="0.25">
      <c r="A23" s="5">
        <v>2018</v>
      </c>
      <c r="B23" s="10" t="s">
        <v>619</v>
      </c>
      <c r="C23" s="10">
        <v>55000</v>
      </c>
      <c r="D23" s="10">
        <v>4000</v>
      </c>
    </row>
    <row r="24" spans="1:4" x14ac:dyDescent="0.25">
      <c r="A24" s="5">
        <v>2019</v>
      </c>
      <c r="B24" s="10" t="s">
        <v>619</v>
      </c>
      <c r="C24" s="10">
        <v>57000</v>
      </c>
      <c r="D24" s="10">
        <v>18000</v>
      </c>
    </row>
    <row r="25" spans="1:4" x14ac:dyDescent="0.25">
      <c r="A25" s="5">
        <v>2020</v>
      </c>
      <c r="B25" s="10" t="s">
        <v>619</v>
      </c>
      <c r="C25" s="10">
        <v>27000</v>
      </c>
      <c r="D25" s="10">
        <v>10000</v>
      </c>
    </row>
    <row r="26" spans="1:4" x14ac:dyDescent="0.25">
      <c r="A26" s="5">
        <v>2021</v>
      </c>
      <c r="B26" s="10" t="s">
        <v>619</v>
      </c>
      <c r="C26" s="10">
        <v>26000</v>
      </c>
      <c r="D26" s="10">
        <v>17000</v>
      </c>
    </row>
    <row r="27" spans="1:4" x14ac:dyDescent="0.25">
      <c r="A27" s="5">
        <v>2022</v>
      </c>
      <c r="B27" s="10" t="s">
        <v>619</v>
      </c>
      <c r="C27" s="10">
        <v>55000</v>
      </c>
      <c r="D27" s="10">
        <v>9000</v>
      </c>
    </row>
    <row r="28" spans="1:4" x14ac:dyDescent="0.25">
      <c r="A28" s="5">
        <v>2023</v>
      </c>
      <c r="B28" s="10" t="s">
        <v>619</v>
      </c>
      <c r="C28" s="10">
        <v>23000</v>
      </c>
      <c r="D28" s="10">
        <v>9000</v>
      </c>
    </row>
    <row r="29" spans="1:4" x14ac:dyDescent="0.25">
      <c r="A29" s="5">
        <v>2024</v>
      </c>
      <c r="B29" s="10" t="s">
        <v>619</v>
      </c>
      <c r="C29" s="10">
        <v>25000</v>
      </c>
      <c r="D29" s="10">
        <v>2000</v>
      </c>
    </row>
    <row r="30" spans="1:4" x14ac:dyDescent="0.25">
      <c r="A30" s="5">
        <v>2025</v>
      </c>
      <c r="B30" s="10" t="s">
        <v>619</v>
      </c>
      <c r="C30" s="10">
        <v>45000</v>
      </c>
      <c r="D30" s="10">
        <v>10000</v>
      </c>
    </row>
    <row r="31" spans="1:4" x14ac:dyDescent="0.25">
      <c r="A31" s="5">
        <v>1999</v>
      </c>
      <c r="B31" s="10" t="s">
        <v>605</v>
      </c>
      <c r="C31" s="10">
        <v>18000</v>
      </c>
      <c r="D31" s="10">
        <v>5000</v>
      </c>
    </row>
    <row r="32" spans="1:4" x14ac:dyDescent="0.25">
      <c r="A32" s="5">
        <v>2000</v>
      </c>
      <c r="B32" s="10" t="s">
        <v>605</v>
      </c>
      <c r="C32" s="10">
        <v>25000</v>
      </c>
      <c r="D32" s="10">
        <v>0</v>
      </c>
    </row>
    <row r="33" spans="1:4" x14ac:dyDescent="0.25">
      <c r="A33" s="5">
        <v>2001</v>
      </c>
      <c r="B33" s="10" t="s">
        <v>605</v>
      </c>
      <c r="C33" s="10">
        <v>56000</v>
      </c>
      <c r="D33" s="10">
        <v>0</v>
      </c>
    </row>
    <row r="34" spans="1:4" x14ac:dyDescent="0.25">
      <c r="A34" s="5">
        <v>2002</v>
      </c>
      <c r="B34" s="10" t="s">
        <v>605</v>
      </c>
      <c r="C34" s="10">
        <v>57000</v>
      </c>
      <c r="D34" s="10">
        <v>42000</v>
      </c>
    </row>
    <row r="35" spans="1:4" x14ac:dyDescent="0.25">
      <c r="A35" s="5">
        <v>2003</v>
      </c>
      <c r="B35" s="10" t="s">
        <v>605</v>
      </c>
      <c r="C35" s="10">
        <v>499000</v>
      </c>
      <c r="D35" s="10">
        <v>311000</v>
      </c>
    </row>
    <row r="36" spans="1:4" x14ac:dyDescent="0.25">
      <c r="A36" s="5">
        <v>2004</v>
      </c>
      <c r="B36" s="10" t="s">
        <v>605</v>
      </c>
      <c r="C36" s="10">
        <v>743000</v>
      </c>
      <c r="D36" s="10">
        <v>560000</v>
      </c>
    </row>
    <row r="37" spans="1:4" x14ac:dyDescent="0.25">
      <c r="A37" s="5">
        <v>2005</v>
      </c>
      <c r="B37" s="10" t="s">
        <v>605</v>
      </c>
      <c r="C37" s="10">
        <v>2525000</v>
      </c>
      <c r="D37" s="10">
        <v>1621000</v>
      </c>
    </row>
    <row r="38" spans="1:4" x14ac:dyDescent="0.25">
      <c r="A38" s="5">
        <v>2006</v>
      </c>
      <c r="B38" s="10" t="s">
        <v>605</v>
      </c>
      <c r="C38" s="10">
        <v>3405000</v>
      </c>
      <c r="D38" s="10">
        <v>1911000</v>
      </c>
    </row>
    <row r="39" spans="1:4" x14ac:dyDescent="0.25">
      <c r="A39" s="5">
        <v>2007</v>
      </c>
      <c r="B39" s="10" t="s">
        <v>605</v>
      </c>
      <c r="C39" s="10">
        <v>590000</v>
      </c>
      <c r="D39" s="10">
        <v>1889000</v>
      </c>
    </row>
    <row r="40" spans="1:4" x14ac:dyDescent="0.25">
      <c r="A40" s="5">
        <v>2008</v>
      </c>
      <c r="B40" s="10" t="s">
        <v>605</v>
      </c>
      <c r="C40" s="10">
        <v>1303000</v>
      </c>
      <c r="D40" s="10">
        <v>2862000</v>
      </c>
    </row>
    <row r="41" spans="1:4" x14ac:dyDescent="0.25">
      <c r="A41" s="5">
        <v>2009</v>
      </c>
      <c r="B41" s="10" t="s">
        <v>605</v>
      </c>
      <c r="C41" s="10">
        <v>0</v>
      </c>
      <c r="D41" s="10">
        <v>0</v>
      </c>
    </row>
    <row r="42" spans="1:4" x14ac:dyDescent="0.25">
      <c r="A42" s="5">
        <v>2010</v>
      </c>
      <c r="B42" s="10" t="s">
        <v>605</v>
      </c>
      <c r="C42" s="10">
        <v>0</v>
      </c>
      <c r="D42" s="10">
        <v>0</v>
      </c>
    </row>
    <row r="43" spans="1:4" x14ac:dyDescent="0.25">
      <c r="A43" s="5">
        <v>2011</v>
      </c>
      <c r="B43" s="10" t="s">
        <v>605</v>
      </c>
      <c r="C43" s="10">
        <v>0</v>
      </c>
      <c r="D43" s="10">
        <v>0</v>
      </c>
    </row>
    <row r="44" spans="1:4" x14ac:dyDescent="0.25">
      <c r="A44" s="5">
        <v>2012</v>
      </c>
      <c r="B44" s="10" t="s">
        <v>605</v>
      </c>
      <c r="C44" s="10">
        <v>0</v>
      </c>
      <c r="D44" s="10">
        <v>0</v>
      </c>
    </row>
    <row r="45" spans="1:4" x14ac:dyDescent="0.25">
      <c r="A45" s="5">
        <v>2013</v>
      </c>
      <c r="B45" s="10" t="s">
        <v>605</v>
      </c>
      <c r="C45" s="10">
        <v>0</v>
      </c>
      <c r="D45" s="10">
        <v>0</v>
      </c>
    </row>
    <row r="46" spans="1:4" x14ac:dyDescent="0.25">
      <c r="A46" s="5">
        <v>2014</v>
      </c>
      <c r="B46" s="10" t="s">
        <v>605</v>
      </c>
      <c r="C46" s="10">
        <v>0</v>
      </c>
      <c r="D46" s="10">
        <v>0</v>
      </c>
    </row>
    <row r="47" spans="1:4" x14ac:dyDescent="0.25">
      <c r="A47" s="5">
        <v>2015</v>
      </c>
      <c r="B47" s="10" t="s">
        <v>605</v>
      </c>
      <c r="C47" s="10">
        <v>0</v>
      </c>
      <c r="D47" s="10">
        <v>0</v>
      </c>
    </row>
    <row r="48" spans="1:4" x14ac:dyDescent="0.25">
      <c r="A48" s="5">
        <v>2016</v>
      </c>
      <c r="B48" s="10" t="s">
        <v>605</v>
      </c>
      <c r="C48" s="10">
        <v>0</v>
      </c>
      <c r="D48" s="10">
        <v>0</v>
      </c>
    </row>
    <row r="49" spans="1:4" x14ac:dyDescent="0.25">
      <c r="A49" s="5">
        <v>2017</v>
      </c>
      <c r="B49" s="10" t="s">
        <v>605</v>
      </c>
      <c r="C49" s="10">
        <v>0</v>
      </c>
      <c r="D49" s="10">
        <v>0</v>
      </c>
    </row>
    <row r="50" spans="1:4" x14ac:dyDescent="0.25">
      <c r="A50" s="5">
        <v>2018</v>
      </c>
      <c r="B50" s="10" t="s">
        <v>605</v>
      </c>
      <c r="C50" s="10">
        <v>0</v>
      </c>
      <c r="D50" s="10">
        <v>0</v>
      </c>
    </row>
    <row r="51" spans="1:4" x14ac:dyDescent="0.25">
      <c r="A51" s="5">
        <v>2019</v>
      </c>
      <c r="B51" s="10" t="s">
        <v>605</v>
      </c>
      <c r="C51" s="10">
        <v>0</v>
      </c>
      <c r="D51" s="10">
        <v>0</v>
      </c>
    </row>
    <row r="52" spans="1:4" x14ac:dyDescent="0.25">
      <c r="A52" s="5">
        <v>2020</v>
      </c>
      <c r="B52" s="10" t="s">
        <v>605</v>
      </c>
      <c r="C52" s="10">
        <v>0</v>
      </c>
      <c r="D52" s="10">
        <v>0</v>
      </c>
    </row>
    <row r="53" spans="1:4" x14ac:dyDescent="0.25">
      <c r="A53" s="5">
        <v>2021</v>
      </c>
      <c r="B53" s="10" t="s">
        <v>605</v>
      </c>
      <c r="C53" s="10">
        <v>0</v>
      </c>
      <c r="D53" s="10">
        <v>0</v>
      </c>
    </row>
    <row r="54" spans="1:4" x14ac:dyDescent="0.25">
      <c r="A54" s="5">
        <v>2022</v>
      </c>
      <c r="B54" s="10" t="s">
        <v>605</v>
      </c>
      <c r="C54" s="10">
        <v>0</v>
      </c>
      <c r="D54" s="10">
        <v>0</v>
      </c>
    </row>
    <row r="55" spans="1:4" x14ac:dyDescent="0.25">
      <c r="A55" s="5">
        <v>2023</v>
      </c>
      <c r="B55" s="10" t="s">
        <v>605</v>
      </c>
      <c r="C55" s="10">
        <v>0</v>
      </c>
      <c r="D55" s="10">
        <v>0</v>
      </c>
    </row>
    <row r="56" spans="1:4" x14ac:dyDescent="0.25">
      <c r="A56" s="5">
        <v>2024</v>
      </c>
      <c r="B56" s="10" t="s">
        <v>605</v>
      </c>
      <c r="C56" s="10">
        <v>0</v>
      </c>
      <c r="D56" s="10">
        <v>0</v>
      </c>
    </row>
    <row r="57" spans="1:4" x14ac:dyDescent="0.25">
      <c r="A57" s="5">
        <v>2025</v>
      </c>
      <c r="B57" s="10" t="s">
        <v>605</v>
      </c>
      <c r="C57" s="10">
        <v>0</v>
      </c>
      <c r="D57" s="10">
        <v>0</v>
      </c>
    </row>
    <row r="58" spans="1:4" x14ac:dyDescent="0.25">
      <c r="A58" s="5">
        <v>1999</v>
      </c>
      <c r="B58" s="10" t="s">
        <v>606</v>
      </c>
      <c r="C58" s="10">
        <v>73000</v>
      </c>
      <c r="D58" s="10">
        <v>141000</v>
      </c>
    </row>
    <row r="59" spans="1:4" x14ac:dyDescent="0.25">
      <c r="A59" s="5">
        <v>2000</v>
      </c>
      <c r="B59" s="10" t="s">
        <v>606</v>
      </c>
      <c r="C59" s="10">
        <v>57000</v>
      </c>
      <c r="D59" s="10">
        <v>103000</v>
      </c>
    </row>
    <row r="60" spans="1:4" x14ac:dyDescent="0.25">
      <c r="A60" s="5">
        <v>2001</v>
      </c>
      <c r="B60" s="10" t="s">
        <v>606</v>
      </c>
      <c r="C60" s="10">
        <v>154000</v>
      </c>
      <c r="D60" s="10">
        <v>9090000</v>
      </c>
    </row>
    <row r="61" spans="1:4" x14ac:dyDescent="0.25">
      <c r="A61" s="5">
        <v>2002</v>
      </c>
      <c r="B61" s="10" t="s">
        <v>606</v>
      </c>
      <c r="C61" s="10">
        <v>133000</v>
      </c>
      <c r="D61" s="10">
        <v>105000</v>
      </c>
    </row>
    <row r="62" spans="1:4" x14ac:dyDescent="0.25">
      <c r="A62" s="5">
        <v>2003</v>
      </c>
      <c r="B62" s="10" t="s">
        <v>606</v>
      </c>
      <c r="C62" s="10">
        <v>158000</v>
      </c>
      <c r="D62" s="10">
        <v>110000</v>
      </c>
    </row>
    <row r="63" spans="1:4" x14ac:dyDescent="0.25">
      <c r="A63" s="5">
        <v>2004</v>
      </c>
      <c r="B63" s="10" t="s">
        <v>606</v>
      </c>
      <c r="C63" s="10">
        <v>67000</v>
      </c>
      <c r="D63" s="10">
        <v>28000</v>
      </c>
    </row>
    <row r="64" spans="1:4" x14ac:dyDescent="0.25">
      <c r="A64" s="5">
        <v>2005</v>
      </c>
      <c r="B64" s="10" t="s">
        <v>606</v>
      </c>
      <c r="C64" s="10">
        <v>26000</v>
      </c>
      <c r="D64" s="10">
        <v>24000</v>
      </c>
    </row>
    <row r="65" spans="1:4" x14ac:dyDescent="0.25">
      <c r="A65" s="5">
        <v>2006</v>
      </c>
      <c r="B65" s="10" t="s">
        <v>606</v>
      </c>
      <c r="C65" s="10">
        <v>166000</v>
      </c>
      <c r="D65" s="10">
        <v>131000</v>
      </c>
    </row>
    <row r="66" spans="1:4" x14ac:dyDescent="0.25">
      <c r="A66" s="5">
        <v>2007</v>
      </c>
      <c r="B66" s="10" t="s">
        <v>606</v>
      </c>
      <c r="C66" s="10">
        <v>103000</v>
      </c>
      <c r="D66" s="10">
        <v>70000</v>
      </c>
    </row>
    <row r="67" spans="1:4" x14ac:dyDescent="0.25">
      <c r="A67" s="5">
        <v>2008</v>
      </c>
      <c r="B67" s="10" t="s">
        <v>606</v>
      </c>
      <c r="C67" s="10">
        <v>95000</v>
      </c>
      <c r="D67" s="10">
        <v>80000</v>
      </c>
    </row>
    <row r="68" spans="1:4" x14ac:dyDescent="0.25">
      <c r="A68" s="5">
        <v>2009</v>
      </c>
      <c r="B68" s="10" t="s">
        <v>606</v>
      </c>
      <c r="C68" s="10">
        <v>112000</v>
      </c>
      <c r="D68" s="10">
        <v>99000</v>
      </c>
    </row>
    <row r="69" spans="1:4" x14ac:dyDescent="0.25">
      <c r="A69" s="5">
        <v>2010</v>
      </c>
      <c r="B69" s="10" t="s">
        <v>606</v>
      </c>
      <c r="C69" s="10">
        <v>130000</v>
      </c>
      <c r="D69" s="10">
        <v>45000</v>
      </c>
    </row>
    <row r="70" spans="1:4" x14ac:dyDescent="0.25">
      <c r="A70" s="5">
        <v>2011</v>
      </c>
      <c r="B70" s="10" t="s">
        <v>606</v>
      </c>
      <c r="C70" s="10">
        <v>71000</v>
      </c>
      <c r="D70" s="10">
        <v>53000</v>
      </c>
    </row>
    <row r="71" spans="1:4" x14ac:dyDescent="0.25">
      <c r="A71" s="5">
        <v>2012</v>
      </c>
      <c r="B71" s="10" t="s">
        <v>606</v>
      </c>
      <c r="C71" s="10">
        <v>33000</v>
      </c>
      <c r="D71" s="10">
        <v>13000</v>
      </c>
    </row>
    <row r="72" spans="1:4" x14ac:dyDescent="0.25">
      <c r="A72" s="5">
        <v>2013</v>
      </c>
      <c r="B72" s="10" t="s">
        <v>606</v>
      </c>
      <c r="C72" s="10">
        <v>44000</v>
      </c>
      <c r="D72" s="10"/>
    </row>
    <row r="73" spans="1:4" x14ac:dyDescent="0.25">
      <c r="A73" s="5">
        <v>2014</v>
      </c>
      <c r="B73" s="10" t="s">
        <v>606</v>
      </c>
      <c r="C73" s="10">
        <v>40000</v>
      </c>
      <c r="D73" s="10">
        <v>120000</v>
      </c>
    </row>
    <row r="74" spans="1:4" x14ac:dyDescent="0.25">
      <c r="A74" s="5">
        <v>2015</v>
      </c>
      <c r="B74" s="10" t="s">
        <v>606</v>
      </c>
      <c r="C74" s="10">
        <v>40000</v>
      </c>
      <c r="D74" s="10">
        <v>66000</v>
      </c>
    </row>
    <row r="75" spans="1:4" x14ac:dyDescent="0.25">
      <c r="A75" s="5">
        <v>2016</v>
      </c>
      <c r="B75" s="10" t="s">
        <v>606</v>
      </c>
      <c r="C75" s="10">
        <v>400000</v>
      </c>
      <c r="D75" s="10">
        <v>65000</v>
      </c>
    </row>
    <row r="76" spans="1:4" x14ac:dyDescent="0.25">
      <c r="A76" s="5">
        <v>2017</v>
      </c>
      <c r="B76" s="10" t="s">
        <v>606</v>
      </c>
      <c r="C76" s="10"/>
      <c r="D76" s="10"/>
    </row>
    <row r="77" spans="1:4" x14ac:dyDescent="0.25">
      <c r="A77" s="5">
        <v>2018</v>
      </c>
      <c r="B77" s="10" t="s">
        <v>606</v>
      </c>
      <c r="C77" s="10">
        <v>0</v>
      </c>
      <c r="D77" s="10"/>
    </row>
    <row r="78" spans="1:4" x14ac:dyDescent="0.25">
      <c r="A78" s="5">
        <v>2019</v>
      </c>
      <c r="B78" s="10" t="s">
        <v>606</v>
      </c>
      <c r="C78" s="10"/>
      <c r="D78" s="10"/>
    </row>
    <row r="79" spans="1:4" x14ac:dyDescent="0.25">
      <c r="A79" s="5">
        <v>2020</v>
      </c>
      <c r="B79" s="10" t="s">
        <v>606</v>
      </c>
      <c r="C79" s="10"/>
      <c r="D79" s="10"/>
    </row>
    <row r="80" spans="1:4" x14ac:dyDescent="0.25">
      <c r="A80" s="5">
        <v>2021</v>
      </c>
      <c r="B80" s="10" t="s">
        <v>606</v>
      </c>
      <c r="C80" s="10"/>
      <c r="D80" s="10">
        <v>0</v>
      </c>
    </row>
    <row r="81" spans="1:4" x14ac:dyDescent="0.25">
      <c r="A81" s="5">
        <v>2022</v>
      </c>
      <c r="B81" s="10" t="s">
        <v>606</v>
      </c>
      <c r="C81" s="10"/>
      <c r="D81" s="10"/>
    </row>
    <row r="82" spans="1:4" x14ac:dyDescent="0.25">
      <c r="A82" s="5">
        <v>2023</v>
      </c>
      <c r="B82" s="10" t="s">
        <v>606</v>
      </c>
      <c r="C82" s="10">
        <v>0</v>
      </c>
      <c r="D82" s="10"/>
    </row>
    <row r="83" spans="1:4" x14ac:dyDescent="0.25">
      <c r="A83" s="5">
        <v>2024</v>
      </c>
      <c r="B83" s="10" t="s">
        <v>606</v>
      </c>
      <c r="C83" s="10">
        <v>0</v>
      </c>
      <c r="D83" s="10">
        <v>0</v>
      </c>
    </row>
    <row r="84" spans="1:4" x14ac:dyDescent="0.25">
      <c r="A84" s="5">
        <v>2025</v>
      </c>
      <c r="B84" s="10" t="s">
        <v>606</v>
      </c>
      <c r="C84" s="10">
        <v>0</v>
      </c>
      <c r="D84" s="10"/>
    </row>
    <row r="85" spans="1:4" x14ac:dyDescent="0.25">
      <c r="A85" s="5">
        <v>1999</v>
      </c>
      <c r="B85" s="10" t="s">
        <v>607</v>
      </c>
      <c r="C85" s="10">
        <v>0</v>
      </c>
      <c r="D85" s="10">
        <v>0</v>
      </c>
    </row>
    <row r="86" spans="1:4" x14ac:dyDescent="0.25">
      <c r="A86" s="5">
        <v>2000</v>
      </c>
      <c r="B86" s="10" t="s">
        <v>607</v>
      </c>
      <c r="C86" s="10">
        <v>0</v>
      </c>
      <c r="D86" s="10">
        <v>0</v>
      </c>
    </row>
    <row r="87" spans="1:4" x14ac:dyDescent="0.25">
      <c r="A87" s="5">
        <v>2001</v>
      </c>
      <c r="B87" s="10" t="s">
        <v>607</v>
      </c>
      <c r="C87" s="10">
        <v>0</v>
      </c>
      <c r="D87" s="10">
        <v>0</v>
      </c>
    </row>
    <row r="88" spans="1:4" x14ac:dyDescent="0.25">
      <c r="A88" s="5">
        <v>2002</v>
      </c>
      <c r="B88" s="10" t="s">
        <v>607</v>
      </c>
      <c r="C88" s="10">
        <v>0</v>
      </c>
      <c r="D88" s="10">
        <v>0</v>
      </c>
    </row>
    <row r="89" spans="1:4" x14ac:dyDescent="0.25">
      <c r="A89" s="5">
        <v>2003</v>
      </c>
      <c r="B89" s="10" t="s">
        <v>607</v>
      </c>
      <c r="C89" s="10">
        <v>0</v>
      </c>
      <c r="D89" s="10">
        <v>0</v>
      </c>
    </row>
    <row r="90" spans="1:4" x14ac:dyDescent="0.25">
      <c r="A90" s="5">
        <v>2004</v>
      </c>
      <c r="B90" s="10" t="s">
        <v>607</v>
      </c>
      <c r="C90" s="10">
        <v>0</v>
      </c>
      <c r="D90" s="10">
        <v>0</v>
      </c>
    </row>
    <row r="91" spans="1:4" x14ac:dyDescent="0.25">
      <c r="A91" s="5">
        <v>2005</v>
      </c>
      <c r="B91" s="10" t="s">
        <v>607</v>
      </c>
      <c r="C91" s="10">
        <v>0</v>
      </c>
      <c r="D91" s="10">
        <v>0</v>
      </c>
    </row>
    <row r="92" spans="1:4" x14ac:dyDescent="0.25">
      <c r="A92" s="5">
        <v>2006</v>
      </c>
      <c r="B92" s="10" t="s">
        <v>607</v>
      </c>
      <c r="C92" s="10">
        <v>0</v>
      </c>
      <c r="D92" s="10">
        <v>0</v>
      </c>
    </row>
    <row r="93" spans="1:4" x14ac:dyDescent="0.25">
      <c r="A93" s="5">
        <v>2007</v>
      </c>
      <c r="B93" s="10" t="s">
        <v>607</v>
      </c>
      <c r="C93" s="10">
        <v>0</v>
      </c>
      <c r="D93" s="10">
        <v>0</v>
      </c>
    </row>
    <row r="94" spans="1:4" x14ac:dyDescent="0.25">
      <c r="A94" s="5">
        <v>2008</v>
      </c>
      <c r="B94" s="10" t="s">
        <v>607</v>
      </c>
      <c r="C94" s="10">
        <v>0</v>
      </c>
      <c r="D94" s="10">
        <v>0</v>
      </c>
    </row>
    <row r="95" spans="1:4" x14ac:dyDescent="0.25">
      <c r="A95" s="5">
        <v>2009</v>
      </c>
      <c r="B95" s="10" t="s">
        <v>607</v>
      </c>
      <c r="C95" s="10">
        <v>0</v>
      </c>
      <c r="D95" s="10">
        <v>0</v>
      </c>
    </row>
    <row r="96" spans="1:4" x14ac:dyDescent="0.25">
      <c r="A96" s="5">
        <v>2010</v>
      </c>
      <c r="B96" s="10" t="s">
        <v>607</v>
      </c>
      <c r="C96" s="10">
        <v>0</v>
      </c>
      <c r="D96" s="10">
        <v>0</v>
      </c>
    </row>
    <row r="97" spans="1:4" x14ac:dyDescent="0.25">
      <c r="A97" s="5">
        <v>2011</v>
      </c>
      <c r="B97" s="10" t="s">
        <v>607</v>
      </c>
      <c r="C97" s="10">
        <v>0</v>
      </c>
      <c r="D97" s="10">
        <v>0</v>
      </c>
    </row>
    <row r="98" spans="1:4" x14ac:dyDescent="0.25">
      <c r="A98" s="5">
        <v>2012</v>
      </c>
      <c r="B98" s="10" t="s">
        <v>607</v>
      </c>
      <c r="C98" s="10">
        <v>0</v>
      </c>
      <c r="D98" s="10">
        <v>0</v>
      </c>
    </row>
    <row r="99" spans="1:4" x14ac:dyDescent="0.25">
      <c r="A99" s="5">
        <v>2013</v>
      </c>
      <c r="B99" s="10" t="s">
        <v>607</v>
      </c>
      <c r="C99" s="10">
        <v>0</v>
      </c>
      <c r="D99" s="10">
        <v>0</v>
      </c>
    </row>
    <row r="100" spans="1:4" x14ac:dyDescent="0.25">
      <c r="A100" s="5">
        <v>2014</v>
      </c>
      <c r="B100" s="10" t="s">
        <v>607</v>
      </c>
      <c r="C100" s="10">
        <v>14000</v>
      </c>
      <c r="D100" s="10">
        <v>47000</v>
      </c>
    </row>
    <row r="101" spans="1:4" x14ac:dyDescent="0.25">
      <c r="A101" s="5">
        <v>2015</v>
      </c>
      <c r="B101" s="10" t="s">
        <v>607</v>
      </c>
      <c r="C101" s="10">
        <v>994000</v>
      </c>
      <c r="D101" s="10">
        <v>494000</v>
      </c>
    </row>
    <row r="102" spans="1:4" x14ac:dyDescent="0.25">
      <c r="A102" s="5">
        <v>2016</v>
      </c>
      <c r="B102" s="10" t="s">
        <v>607</v>
      </c>
      <c r="C102" s="10">
        <v>1752000</v>
      </c>
      <c r="D102" s="10">
        <v>452000</v>
      </c>
    </row>
    <row r="103" spans="1:4" x14ac:dyDescent="0.25">
      <c r="A103" s="5">
        <v>2017</v>
      </c>
      <c r="B103" s="10" t="s">
        <v>607</v>
      </c>
      <c r="C103" s="10">
        <v>5033000</v>
      </c>
      <c r="D103" s="10">
        <v>454000</v>
      </c>
    </row>
    <row r="104" spans="1:4" x14ac:dyDescent="0.25">
      <c r="A104" s="5">
        <v>2018</v>
      </c>
      <c r="B104" s="10" t="s">
        <v>607</v>
      </c>
      <c r="C104" s="10">
        <v>2200000</v>
      </c>
      <c r="D104" s="10">
        <v>694000</v>
      </c>
    </row>
    <row r="105" spans="1:4" x14ac:dyDescent="0.25">
      <c r="A105" s="5">
        <v>2019</v>
      </c>
      <c r="B105" s="10" t="s">
        <v>607</v>
      </c>
      <c r="C105" s="10">
        <v>0</v>
      </c>
      <c r="D105" s="10">
        <v>0</v>
      </c>
    </row>
    <row r="106" spans="1:4" x14ac:dyDescent="0.25">
      <c r="A106" s="5">
        <v>2020</v>
      </c>
      <c r="B106" s="10" t="s">
        <v>607</v>
      </c>
      <c r="C106" s="10">
        <v>0</v>
      </c>
      <c r="D106" s="10">
        <v>0</v>
      </c>
    </row>
    <row r="107" spans="1:4" x14ac:dyDescent="0.25">
      <c r="A107" s="5">
        <v>2021</v>
      </c>
      <c r="B107" s="10" t="s">
        <v>607</v>
      </c>
      <c r="C107" s="10">
        <v>0</v>
      </c>
      <c r="D107" s="10">
        <v>0</v>
      </c>
    </row>
    <row r="108" spans="1:4" x14ac:dyDescent="0.25">
      <c r="A108" s="5">
        <v>2022</v>
      </c>
      <c r="B108" s="10" t="s">
        <v>607</v>
      </c>
      <c r="C108" s="10">
        <v>0</v>
      </c>
      <c r="D108" s="10">
        <v>0</v>
      </c>
    </row>
    <row r="109" spans="1:4" x14ac:dyDescent="0.25">
      <c r="A109" s="5">
        <v>2023</v>
      </c>
      <c r="B109" s="10" t="s">
        <v>607</v>
      </c>
      <c r="C109" s="10">
        <v>0</v>
      </c>
      <c r="D109" s="10">
        <v>0</v>
      </c>
    </row>
    <row r="110" spans="1:4" x14ac:dyDescent="0.25">
      <c r="A110" s="5">
        <v>2024</v>
      </c>
      <c r="B110" s="10" t="s">
        <v>607</v>
      </c>
      <c r="C110" s="10">
        <v>0</v>
      </c>
      <c r="D110" s="10">
        <v>0</v>
      </c>
    </row>
    <row r="111" spans="1:4" x14ac:dyDescent="0.25">
      <c r="A111" s="5">
        <v>2025</v>
      </c>
      <c r="B111" s="10" t="s">
        <v>607</v>
      </c>
      <c r="C111" s="10">
        <v>0</v>
      </c>
      <c r="D111" s="10">
        <v>0</v>
      </c>
    </row>
    <row r="112" spans="1:4" x14ac:dyDescent="0.25">
      <c r="A112" s="5">
        <v>1999</v>
      </c>
      <c r="B112" s="10" t="s">
        <v>608</v>
      </c>
      <c r="C112" s="10">
        <v>0</v>
      </c>
      <c r="D112" s="10">
        <v>0</v>
      </c>
    </row>
    <row r="113" spans="1:4" x14ac:dyDescent="0.25">
      <c r="A113" s="5">
        <v>2000</v>
      </c>
      <c r="B113" s="10" t="s">
        <v>608</v>
      </c>
      <c r="C113" s="10">
        <v>0</v>
      </c>
      <c r="D113" s="10">
        <v>0</v>
      </c>
    </row>
    <row r="114" spans="1:4" x14ac:dyDescent="0.25">
      <c r="A114" s="5">
        <v>2001</v>
      </c>
      <c r="B114" s="10" t="s">
        <v>608</v>
      </c>
      <c r="C114" s="10">
        <v>0</v>
      </c>
      <c r="D114" s="10">
        <v>0</v>
      </c>
    </row>
    <row r="115" spans="1:4" x14ac:dyDescent="0.25">
      <c r="A115" s="5">
        <v>2002</v>
      </c>
      <c r="B115" s="10" t="s">
        <v>608</v>
      </c>
      <c r="C115" s="10">
        <v>0</v>
      </c>
      <c r="D115" s="10">
        <v>0</v>
      </c>
    </row>
    <row r="116" spans="1:4" x14ac:dyDescent="0.25">
      <c r="A116" s="5">
        <v>2003</v>
      </c>
      <c r="B116" s="10" t="s">
        <v>608</v>
      </c>
      <c r="C116" s="10">
        <v>0</v>
      </c>
      <c r="D116" s="10">
        <v>0</v>
      </c>
    </row>
    <row r="117" spans="1:4" x14ac:dyDescent="0.25">
      <c r="A117" s="5">
        <v>2004</v>
      </c>
      <c r="B117" s="10" t="s">
        <v>608</v>
      </c>
      <c r="C117" s="10">
        <v>0</v>
      </c>
      <c r="D117" s="10">
        <v>0</v>
      </c>
    </row>
    <row r="118" spans="1:4" x14ac:dyDescent="0.25">
      <c r="A118" s="5">
        <v>2005</v>
      </c>
      <c r="B118" s="10" t="s">
        <v>608</v>
      </c>
      <c r="C118" s="10">
        <v>0</v>
      </c>
      <c r="D118" s="10">
        <v>0</v>
      </c>
    </row>
    <row r="119" spans="1:4" x14ac:dyDescent="0.25">
      <c r="A119" s="5">
        <v>2006</v>
      </c>
      <c r="B119" s="10" t="s">
        <v>608</v>
      </c>
      <c r="C119" s="10">
        <v>0</v>
      </c>
      <c r="D119" s="10">
        <v>0</v>
      </c>
    </row>
    <row r="120" spans="1:4" x14ac:dyDescent="0.25">
      <c r="A120" s="5">
        <v>2007</v>
      </c>
      <c r="B120" s="10" t="s">
        <v>608</v>
      </c>
      <c r="C120" s="10">
        <v>0</v>
      </c>
      <c r="D120" s="10">
        <v>0</v>
      </c>
    </row>
    <row r="121" spans="1:4" x14ac:dyDescent="0.25">
      <c r="A121" s="5">
        <v>2008</v>
      </c>
      <c r="B121" s="10" t="s">
        <v>608</v>
      </c>
      <c r="C121" s="10">
        <v>0</v>
      </c>
      <c r="D121" s="10">
        <v>0</v>
      </c>
    </row>
    <row r="122" spans="1:4" x14ac:dyDescent="0.25">
      <c r="A122" s="5">
        <v>2009</v>
      </c>
      <c r="B122" s="10" t="s">
        <v>608</v>
      </c>
      <c r="C122" s="10">
        <v>0</v>
      </c>
      <c r="D122" s="10">
        <v>0</v>
      </c>
    </row>
    <row r="123" spans="1:4" x14ac:dyDescent="0.25">
      <c r="A123" s="5">
        <v>2010</v>
      </c>
      <c r="B123" s="10" t="s">
        <v>608</v>
      </c>
      <c r="C123" s="10">
        <v>0</v>
      </c>
      <c r="D123" s="10">
        <v>0</v>
      </c>
    </row>
    <row r="124" spans="1:4" x14ac:dyDescent="0.25">
      <c r="A124" s="5">
        <v>2011</v>
      </c>
      <c r="B124" s="10" t="s">
        <v>608</v>
      </c>
      <c r="C124" s="10">
        <v>0</v>
      </c>
      <c r="D124" s="10">
        <v>0</v>
      </c>
    </row>
    <row r="125" spans="1:4" x14ac:dyDescent="0.25">
      <c r="A125" s="5">
        <v>2012</v>
      </c>
      <c r="B125" s="10" t="s">
        <v>608</v>
      </c>
      <c r="C125" s="10">
        <v>14000</v>
      </c>
      <c r="D125" s="10"/>
    </row>
    <row r="126" spans="1:4" x14ac:dyDescent="0.25">
      <c r="A126" s="5">
        <v>2013</v>
      </c>
      <c r="B126" s="10" t="s">
        <v>608</v>
      </c>
      <c r="C126" s="10"/>
      <c r="D126" s="10">
        <v>16000</v>
      </c>
    </row>
    <row r="127" spans="1:4" x14ac:dyDescent="0.25">
      <c r="A127" s="5">
        <v>2014</v>
      </c>
      <c r="B127" s="10" t="s">
        <v>608</v>
      </c>
      <c r="C127" s="10">
        <v>100</v>
      </c>
      <c r="D127" s="10">
        <v>14000</v>
      </c>
    </row>
    <row r="128" spans="1:4" x14ac:dyDescent="0.25">
      <c r="A128" s="5">
        <v>2015</v>
      </c>
      <c r="B128" s="10" t="s">
        <v>608</v>
      </c>
      <c r="C128" s="10">
        <v>0</v>
      </c>
      <c r="D128" s="10">
        <v>25000</v>
      </c>
    </row>
    <row r="129" spans="1:4" x14ac:dyDescent="0.25">
      <c r="A129" s="5">
        <v>2016</v>
      </c>
      <c r="B129" s="10" t="s">
        <v>608</v>
      </c>
      <c r="C129" s="10">
        <v>1000000</v>
      </c>
      <c r="D129" s="10">
        <v>43000</v>
      </c>
    </row>
    <row r="130" spans="1:4" x14ac:dyDescent="0.25">
      <c r="A130" s="5">
        <v>2017</v>
      </c>
      <c r="B130" s="10" t="s">
        <v>608</v>
      </c>
      <c r="C130" s="10">
        <v>0</v>
      </c>
      <c r="D130" s="10">
        <v>44000</v>
      </c>
    </row>
    <row r="131" spans="1:4" x14ac:dyDescent="0.25">
      <c r="A131" s="5">
        <v>2018</v>
      </c>
      <c r="B131" s="10" t="s">
        <v>608</v>
      </c>
      <c r="C131" s="10">
        <v>0</v>
      </c>
      <c r="D131" s="10">
        <v>751000</v>
      </c>
    </row>
    <row r="132" spans="1:4" x14ac:dyDescent="0.25">
      <c r="A132" s="5">
        <v>2019</v>
      </c>
      <c r="B132" s="10" t="s">
        <v>608</v>
      </c>
      <c r="C132" s="10">
        <v>0</v>
      </c>
      <c r="D132" s="10">
        <v>0</v>
      </c>
    </row>
    <row r="133" spans="1:4" x14ac:dyDescent="0.25">
      <c r="A133" s="5">
        <v>2020</v>
      </c>
      <c r="B133" s="10" t="s">
        <v>608</v>
      </c>
      <c r="C133" s="10">
        <v>0</v>
      </c>
      <c r="D133" s="10">
        <v>0</v>
      </c>
    </row>
    <row r="134" spans="1:4" x14ac:dyDescent="0.25">
      <c r="A134" s="5">
        <v>2021</v>
      </c>
      <c r="B134" s="10" t="s">
        <v>608</v>
      </c>
      <c r="C134" s="10">
        <v>0</v>
      </c>
      <c r="D134" s="10">
        <v>0</v>
      </c>
    </row>
    <row r="135" spans="1:4" x14ac:dyDescent="0.25">
      <c r="A135" s="5">
        <v>2022</v>
      </c>
      <c r="B135" s="10" t="s">
        <v>608</v>
      </c>
      <c r="C135" s="10">
        <v>0</v>
      </c>
      <c r="D135" s="10">
        <v>0</v>
      </c>
    </row>
    <row r="136" spans="1:4" x14ac:dyDescent="0.25">
      <c r="A136" s="5">
        <v>2023</v>
      </c>
      <c r="B136" s="10" t="s">
        <v>608</v>
      </c>
      <c r="C136" s="10">
        <v>0</v>
      </c>
      <c r="D136" s="10">
        <v>0</v>
      </c>
    </row>
    <row r="137" spans="1:4" x14ac:dyDescent="0.25">
      <c r="A137" s="5">
        <v>2024</v>
      </c>
      <c r="B137" s="10" t="s">
        <v>608</v>
      </c>
      <c r="C137" s="10">
        <v>0</v>
      </c>
      <c r="D137" s="10">
        <v>0</v>
      </c>
    </row>
    <row r="138" spans="1:4" x14ac:dyDescent="0.25">
      <c r="A138" s="5">
        <v>2025</v>
      </c>
      <c r="B138" s="10" t="s">
        <v>608</v>
      </c>
      <c r="C138" s="10">
        <v>0</v>
      </c>
      <c r="D138" s="10">
        <v>0</v>
      </c>
    </row>
    <row r="139" spans="1:4" x14ac:dyDescent="0.25">
      <c r="A139" s="5">
        <v>1999</v>
      </c>
      <c r="B139" s="10" t="s">
        <v>609</v>
      </c>
      <c r="C139" s="10">
        <v>0</v>
      </c>
      <c r="D139" s="10">
        <v>0</v>
      </c>
    </row>
    <row r="140" spans="1:4" x14ac:dyDescent="0.25">
      <c r="A140" s="5">
        <v>2000</v>
      </c>
      <c r="B140" s="10" t="s">
        <v>609</v>
      </c>
      <c r="C140" s="10">
        <v>0</v>
      </c>
      <c r="D140" s="10">
        <v>0</v>
      </c>
    </row>
    <row r="141" spans="1:4" x14ac:dyDescent="0.25">
      <c r="A141" s="5">
        <v>2001</v>
      </c>
      <c r="B141" s="10" t="s">
        <v>609</v>
      </c>
      <c r="C141" s="10">
        <v>0</v>
      </c>
      <c r="D141" s="10">
        <v>0</v>
      </c>
    </row>
    <row r="142" spans="1:4" x14ac:dyDescent="0.25">
      <c r="A142" s="5">
        <v>2002</v>
      </c>
      <c r="B142" s="10" t="s">
        <v>609</v>
      </c>
      <c r="C142" s="10">
        <v>0</v>
      </c>
      <c r="D142" s="10">
        <v>0</v>
      </c>
    </row>
    <row r="143" spans="1:4" x14ac:dyDescent="0.25">
      <c r="A143" s="5">
        <v>2003</v>
      </c>
      <c r="B143" s="10" t="s">
        <v>609</v>
      </c>
      <c r="C143" s="10">
        <v>0</v>
      </c>
      <c r="D143" s="10">
        <v>0</v>
      </c>
    </row>
    <row r="144" spans="1:4" x14ac:dyDescent="0.25">
      <c r="A144" s="5">
        <v>2004</v>
      </c>
      <c r="B144" s="10" t="s">
        <v>609</v>
      </c>
      <c r="C144" s="10">
        <v>0</v>
      </c>
      <c r="D144" s="10">
        <v>0</v>
      </c>
    </row>
    <row r="145" spans="1:4" x14ac:dyDescent="0.25">
      <c r="A145" s="5">
        <v>2005</v>
      </c>
      <c r="B145" s="10" t="s">
        <v>609</v>
      </c>
      <c r="C145" s="10">
        <v>0</v>
      </c>
      <c r="D145" s="10">
        <v>0</v>
      </c>
    </row>
    <row r="146" spans="1:4" x14ac:dyDescent="0.25">
      <c r="A146" s="5">
        <v>2006</v>
      </c>
      <c r="B146" s="10" t="s">
        <v>609</v>
      </c>
      <c r="C146" s="10">
        <v>0</v>
      </c>
      <c r="D146" s="10">
        <v>0</v>
      </c>
    </row>
    <row r="147" spans="1:4" x14ac:dyDescent="0.25">
      <c r="A147" s="5">
        <v>2007</v>
      </c>
      <c r="B147" s="10" t="s">
        <v>609</v>
      </c>
      <c r="C147" s="10">
        <v>0</v>
      </c>
      <c r="D147" s="10">
        <v>0</v>
      </c>
    </row>
    <row r="148" spans="1:4" x14ac:dyDescent="0.25">
      <c r="A148" s="5">
        <v>2008</v>
      </c>
      <c r="B148" s="10" t="s">
        <v>609</v>
      </c>
      <c r="C148" s="10">
        <v>0</v>
      </c>
      <c r="D148" s="10">
        <v>0</v>
      </c>
    </row>
    <row r="149" spans="1:4" x14ac:dyDescent="0.25">
      <c r="A149" s="5">
        <v>2009</v>
      </c>
      <c r="B149" s="10" t="s">
        <v>609</v>
      </c>
      <c r="C149" s="10">
        <v>0</v>
      </c>
      <c r="D149" s="10">
        <v>0</v>
      </c>
    </row>
    <row r="150" spans="1:4" x14ac:dyDescent="0.25">
      <c r="A150" s="5">
        <v>2010</v>
      </c>
      <c r="B150" s="10" t="s">
        <v>609</v>
      </c>
      <c r="C150" s="10">
        <v>0</v>
      </c>
      <c r="D150" s="10">
        <v>0</v>
      </c>
    </row>
    <row r="151" spans="1:4" x14ac:dyDescent="0.25">
      <c r="A151" s="5">
        <v>2011</v>
      </c>
      <c r="B151" s="10" t="s">
        <v>609</v>
      </c>
      <c r="C151" s="10">
        <v>0</v>
      </c>
      <c r="D151" s="10">
        <v>0</v>
      </c>
    </row>
    <row r="152" spans="1:4" x14ac:dyDescent="0.25">
      <c r="A152" s="5">
        <v>2012</v>
      </c>
      <c r="B152" s="10" t="s">
        <v>609</v>
      </c>
      <c r="C152" s="10">
        <v>14000</v>
      </c>
      <c r="D152" s="10">
        <v>0</v>
      </c>
    </row>
    <row r="153" spans="1:4" x14ac:dyDescent="0.25">
      <c r="A153" s="5">
        <v>2013</v>
      </c>
      <c r="B153" s="10" t="s">
        <v>609</v>
      </c>
      <c r="C153" s="10">
        <v>0</v>
      </c>
      <c r="D153" s="10">
        <v>16000</v>
      </c>
    </row>
    <row r="154" spans="1:4" x14ac:dyDescent="0.25">
      <c r="A154" s="5">
        <v>2014</v>
      </c>
      <c r="B154" s="10" t="s">
        <v>609</v>
      </c>
      <c r="C154" s="10">
        <v>14100</v>
      </c>
      <c r="D154" s="10">
        <v>61000</v>
      </c>
    </row>
    <row r="155" spans="1:4" x14ac:dyDescent="0.25">
      <c r="A155" s="5">
        <v>2015</v>
      </c>
      <c r="B155" s="10" t="s">
        <v>609</v>
      </c>
      <c r="C155" s="10">
        <v>994000</v>
      </c>
      <c r="D155" s="10">
        <v>519000</v>
      </c>
    </row>
    <row r="156" spans="1:4" x14ac:dyDescent="0.25">
      <c r="A156" s="5">
        <v>2016</v>
      </c>
      <c r="B156" s="10" t="s">
        <v>609</v>
      </c>
      <c r="C156" s="10">
        <v>2752000</v>
      </c>
      <c r="D156" s="10">
        <v>495000</v>
      </c>
    </row>
    <row r="157" spans="1:4" x14ac:dyDescent="0.25">
      <c r="A157" s="5">
        <v>2017</v>
      </c>
      <c r="B157" s="10" t="s">
        <v>609</v>
      </c>
      <c r="C157" s="10">
        <v>5033000</v>
      </c>
      <c r="D157" s="10">
        <v>498000</v>
      </c>
    </row>
    <row r="158" spans="1:4" x14ac:dyDescent="0.25">
      <c r="A158" s="5">
        <v>2018</v>
      </c>
      <c r="B158" s="10" t="s">
        <v>609</v>
      </c>
      <c r="C158" s="10">
        <v>2200000</v>
      </c>
      <c r="D158" s="10">
        <v>1445000</v>
      </c>
    </row>
    <row r="159" spans="1:4" x14ac:dyDescent="0.25">
      <c r="A159" s="5">
        <v>2019</v>
      </c>
      <c r="B159" s="10" t="s">
        <v>609</v>
      </c>
      <c r="C159" s="10">
        <v>0</v>
      </c>
      <c r="D159" s="10">
        <v>0</v>
      </c>
    </row>
    <row r="160" spans="1:4" x14ac:dyDescent="0.25">
      <c r="A160" s="5">
        <v>2020</v>
      </c>
      <c r="B160" s="10" t="s">
        <v>609</v>
      </c>
      <c r="C160" s="10">
        <v>0</v>
      </c>
      <c r="D160" s="10">
        <v>14500000</v>
      </c>
    </row>
    <row r="161" spans="1:4" x14ac:dyDescent="0.25">
      <c r="A161" s="5">
        <v>2021</v>
      </c>
      <c r="B161" s="10" t="s">
        <v>609</v>
      </c>
      <c r="C161" s="10">
        <v>900000</v>
      </c>
      <c r="D161" s="10">
        <v>60104000</v>
      </c>
    </row>
    <row r="162" spans="1:4" x14ac:dyDescent="0.25">
      <c r="A162" s="5">
        <v>2022</v>
      </c>
      <c r="B162" s="10" t="s">
        <v>609</v>
      </c>
      <c r="C162" s="10">
        <v>530000</v>
      </c>
      <c r="D162" s="10">
        <v>7350000</v>
      </c>
    </row>
    <row r="163" spans="1:4" x14ac:dyDescent="0.25">
      <c r="A163" s="5">
        <v>2023</v>
      </c>
      <c r="B163" s="10" t="s">
        <v>609</v>
      </c>
      <c r="C163" s="10">
        <v>600000</v>
      </c>
      <c r="D163" s="10">
        <v>19800000</v>
      </c>
    </row>
    <row r="164" spans="1:4" x14ac:dyDescent="0.25">
      <c r="A164" s="5">
        <v>2024</v>
      </c>
      <c r="B164" s="10" t="s">
        <v>609</v>
      </c>
      <c r="C164" s="10">
        <v>0</v>
      </c>
      <c r="D164" s="10">
        <v>21825000</v>
      </c>
    </row>
    <row r="165" spans="1:4" x14ac:dyDescent="0.25">
      <c r="A165" s="5">
        <v>2025</v>
      </c>
      <c r="B165" s="10" t="s">
        <v>609</v>
      </c>
      <c r="C165" s="10">
        <v>0</v>
      </c>
      <c r="D165" s="10"/>
    </row>
  </sheetData>
  <pageMargins left="0.7" right="0.7" top="0.75" bottom="0.75" header="0.3" footer="0.3"/>
  <pageSetup paperSize="9" orientation="portrait" horizontalDpi="300" verticalDpi="300"/>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D63"/>
  <sheetViews>
    <sheetView workbookViewId="0"/>
  </sheetViews>
  <sheetFormatPr defaultColWidth="11.42578125" defaultRowHeight="15" x14ac:dyDescent="0.25"/>
  <cols>
    <col min="1" max="1" width="27.7109375" customWidth="1"/>
    <col min="2" max="20" width="31.7109375" customWidth="1"/>
  </cols>
  <sheetData>
    <row r="1" spans="1:4" ht="21" customHeight="1" x14ac:dyDescent="0.25">
      <c r="A1" s="1" t="s">
        <v>82</v>
      </c>
    </row>
    <row r="2" spans="1:4" ht="30" customHeight="1" x14ac:dyDescent="0.25">
      <c r="A2" s="8" t="s">
        <v>83</v>
      </c>
    </row>
    <row r="3" spans="1:4" ht="30" customHeight="1" x14ac:dyDescent="0.25">
      <c r="A3" s="4" t="s">
        <v>168</v>
      </c>
      <c r="B3" s="9" t="s">
        <v>622</v>
      </c>
      <c r="C3" s="9" t="s">
        <v>623</v>
      </c>
      <c r="D3" s="9" t="s">
        <v>624</v>
      </c>
    </row>
    <row r="4" spans="1:4" ht="25.5" customHeight="1" x14ac:dyDescent="0.25">
      <c r="A4" s="5">
        <v>2016</v>
      </c>
      <c r="B4" s="10" t="s">
        <v>625</v>
      </c>
      <c r="C4" s="10">
        <v>31022</v>
      </c>
      <c r="D4" s="10">
        <v>197827294</v>
      </c>
    </row>
    <row r="5" spans="1:4" x14ac:dyDescent="0.25">
      <c r="A5" s="5">
        <v>2017</v>
      </c>
      <c r="B5" s="10" t="s">
        <v>625</v>
      </c>
      <c r="C5" s="10">
        <v>44575</v>
      </c>
      <c r="D5" s="10">
        <v>329944150</v>
      </c>
    </row>
    <row r="6" spans="1:4" x14ac:dyDescent="0.25">
      <c r="A6" s="5">
        <v>2018</v>
      </c>
      <c r="B6" s="10" t="s">
        <v>625</v>
      </c>
      <c r="C6" s="10">
        <v>37506</v>
      </c>
      <c r="D6" s="10">
        <v>276719268</v>
      </c>
    </row>
    <row r="7" spans="1:4" x14ac:dyDescent="0.25">
      <c r="A7" s="5">
        <v>2019</v>
      </c>
      <c r="B7" s="10" t="s">
        <v>625</v>
      </c>
      <c r="C7" s="10">
        <v>44881</v>
      </c>
      <c r="D7" s="10">
        <v>302497940</v>
      </c>
    </row>
    <row r="8" spans="1:4" x14ac:dyDescent="0.25">
      <c r="A8" s="5">
        <v>2020</v>
      </c>
      <c r="B8" s="10" t="s">
        <v>625</v>
      </c>
      <c r="C8" s="10">
        <v>36367</v>
      </c>
      <c r="D8" s="10">
        <v>214710768</v>
      </c>
    </row>
    <row r="9" spans="1:4" x14ac:dyDescent="0.25">
      <c r="A9" s="5">
        <v>2021</v>
      </c>
      <c r="B9" s="10" t="s">
        <v>625</v>
      </c>
      <c r="C9" s="10">
        <v>36085</v>
      </c>
      <c r="D9" s="10">
        <v>226866395</v>
      </c>
    </row>
    <row r="10" spans="1:4" x14ac:dyDescent="0.25">
      <c r="A10" s="5">
        <v>2022</v>
      </c>
      <c r="B10" s="10" t="s">
        <v>625</v>
      </c>
      <c r="C10" s="10">
        <v>31236</v>
      </c>
      <c r="D10" s="10">
        <v>238080792</v>
      </c>
    </row>
    <row r="11" spans="1:4" x14ac:dyDescent="0.25">
      <c r="A11" s="5">
        <v>2023</v>
      </c>
      <c r="B11" s="10" t="s">
        <v>625</v>
      </c>
      <c r="C11" s="10">
        <v>28997</v>
      </c>
      <c r="D11" s="10">
        <v>235629622</v>
      </c>
    </row>
    <row r="12" spans="1:4" x14ac:dyDescent="0.25">
      <c r="A12" s="5">
        <v>2024</v>
      </c>
      <c r="B12" s="10" t="s">
        <v>625</v>
      </c>
      <c r="C12" s="10">
        <v>35151</v>
      </c>
      <c r="D12" s="10">
        <v>251153895</v>
      </c>
    </row>
    <row r="13" spans="1:4" x14ac:dyDescent="0.25">
      <c r="A13" s="5">
        <v>2025</v>
      </c>
      <c r="B13" s="10" t="s">
        <v>625</v>
      </c>
      <c r="C13" s="10">
        <v>47629</v>
      </c>
      <c r="D13" s="10">
        <v>291965770</v>
      </c>
    </row>
    <row r="14" spans="1:4" x14ac:dyDescent="0.25">
      <c r="A14" s="5">
        <v>2016</v>
      </c>
      <c r="B14" s="10" t="s">
        <v>626</v>
      </c>
      <c r="C14" s="10">
        <v>14752</v>
      </c>
      <c r="D14" s="10">
        <v>94073504</v>
      </c>
    </row>
    <row r="15" spans="1:4" x14ac:dyDescent="0.25">
      <c r="A15" s="5">
        <v>2017</v>
      </c>
      <c r="B15" s="10" t="s">
        <v>626</v>
      </c>
      <c r="C15" s="10">
        <v>16756</v>
      </c>
      <c r="D15" s="10">
        <v>124027912</v>
      </c>
    </row>
    <row r="16" spans="1:4" x14ac:dyDescent="0.25">
      <c r="A16" s="5">
        <v>2018</v>
      </c>
      <c r="B16" s="10" t="s">
        <v>626</v>
      </c>
      <c r="C16" s="10">
        <v>20956</v>
      </c>
      <c r="D16" s="10">
        <v>154613368</v>
      </c>
    </row>
    <row r="17" spans="1:4" x14ac:dyDescent="0.25">
      <c r="A17" s="5">
        <v>2019</v>
      </c>
      <c r="B17" s="10" t="s">
        <v>626</v>
      </c>
      <c r="C17" s="10">
        <v>17758</v>
      </c>
      <c r="D17" s="10">
        <v>119688920</v>
      </c>
    </row>
    <row r="18" spans="1:4" x14ac:dyDescent="0.25">
      <c r="A18" s="5">
        <v>2020</v>
      </c>
      <c r="B18" s="10" t="s">
        <v>626</v>
      </c>
      <c r="C18" s="10">
        <v>21612</v>
      </c>
      <c r="D18" s="10">
        <v>127597248</v>
      </c>
    </row>
    <row r="19" spans="1:4" x14ac:dyDescent="0.25">
      <c r="A19" s="5">
        <v>2021</v>
      </c>
      <c r="B19" s="10" t="s">
        <v>626</v>
      </c>
      <c r="C19" s="10">
        <v>24407</v>
      </c>
      <c r="D19" s="10">
        <v>153446809</v>
      </c>
    </row>
    <row r="20" spans="1:4" x14ac:dyDescent="0.25">
      <c r="A20" s="5">
        <v>2022</v>
      </c>
      <c r="B20" s="10" t="s">
        <v>626</v>
      </c>
      <c r="C20" s="10">
        <v>18786</v>
      </c>
      <c r="D20" s="10">
        <v>143186892</v>
      </c>
    </row>
    <row r="21" spans="1:4" x14ac:dyDescent="0.25">
      <c r="A21" s="5">
        <v>2023</v>
      </c>
      <c r="B21" s="10" t="s">
        <v>626</v>
      </c>
      <c r="C21" s="10">
        <v>17265</v>
      </c>
      <c r="D21" s="10">
        <v>140295390</v>
      </c>
    </row>
    <row r="22" spans="1:4" x14ac:dyDescent="0.25">
      <c r="A22" s="5">
        <v>2024</v>
      </c>
      <c r="B22" s="10" t="s">
        <v>626</v>
      </c>
      <c r="C22" s="10">
        <v>22395</v>
      </c>
      <c r="D22" s="10">
        <v>160012275</v>
      </c>
    </row>
    <row r="23" spans="1:4" x14ac:dyDescent="0.25">
      <c r="A23" s="5">
        <v>2025</v>
      </c>
      <c r="B23" s="10" t="s">
        <v>626</v>
      </c>
      <c r="C23" s="10">
        <v>26310</v>
      </c>
      <c r="D23" s="10">
        <v>161280300</v>
      </c>
    </row>
    <row r="24" spans="1:4" x14ac:dyDescent="0.25">
      <c r="A24" s="5">
        <v>2016</v>
      </c>
      <c r="B24" s="10" t="s">
        <v>627</v>
      </c>
      <c r="C24" s="10">
        <v>32662</v>
      </c>
      <c r="D24" s="10">
        <v>208285574</v>
      </c>
    </row>
    <row r="25" spans="1:4" x14ac:dyDescent="0.25">
      <c r="A25" s="5">
        <v>2017</v>
      </c>
      <c r="B25" s="10" t="s">
        <v>627</v>
      </c>
      <c r="C25" s="10">
        <v>33778</v>
      </c>
      <c r="D25" s="10">
        <v>250024756</v>
      </c>
    </row>
    <row r="26" spans="1:4" x14ac:dyDescent="0.25">
      <c r="A26" s="5">
        <v>2018</v>
      </c>
      <c r="B26" s="10" t="s">
        <v>627</v>
      </c>
      <c r="C26" s="10">
        <v>30668</v>
      </c>
      <c r="D26" s="10">
        <v>226268504</v>
      </c>
    </row>
    <row r="27" spans="1:4" x14ac:dyDescent="0.25">
      <c r="A27" s="5">
        <v>2019</v>
      </c>
      <c r="B27" s="10" t="s">
        <v>627</v>
      </c>
      <c r="C27" s="10">
        <v>38468</v>
      </c>
      <c r="D27" s="10">
        <v>259274320</v>
      </c>
    </row>
    <row r="28" spans="1:4" x14ac:dyDescent="0.25">
      <c r="A28" s="5">
        <v>2020</v>
      </c>
      <c r="B28" s="10" t="s">
        <v>627</v>
      </c>
      <c r="C28" s="10">
        <v>44639</v>
      </c>
      <c r="D28" s="10">
        <v>263548656</v>
      </c>
    </row>
    <row r="29" spans="1:4" x14ac:dyDescent="0.25">
      <c r="A29" s="5">
        <v>2021</v>
      </c>
      <c r="B29" s="10" t="s">
        <v>627</v>
      </c>
      <c r="C29" s="10">
        <v>31069</v>
      </c>
      <c r="D29" s="10">
        <v>195330803</v>
      </c>
    </row>
    <row r="30" spans="1:4" x14ac:dyDescent="0.25">
      <c r="A30" s="5">
        <v>2022</v>
      </c>
      <c r="B30" s="10" t="s">
        <v>627</v>
      </c>
      <c r="C30" s="10">
        <v>31114</v>
      </c>
      <c r="D30" s="10">
        <v>237150908</v>
      </c>
    </row>
    <row r="31" spans="1:4" x14ac:dyDescent="0.25">
      <c r="A31" s="5">
        <v>2023</v>
      </c>
      <c r="B31" s="10" t="s">
        <v>627</v>
      </c>
      <c r="C31" s="10">
        <v>24036</v>
      </c>
      <c r="D31" s="10">
        <v>195316536</v>
      </c>
    </row>
    <row r="32" spans="1:4" x14ac:dyDescent="0.25">
      <c r="A32" s="5">
        <v>2024</v>
      </c>
      <c r="B32" s="10" t="s">
        <v>627</v>
      </c>
      <c r="C32" s="10">
        <v>40126</v>
      </c>
      <c r="D32" s="10">
        <v>286700270</v>
      </c>
    </row>
    <row r="33" spans="1:4" x14ac:dyDescent="0.25">
      <c r="A33" s="5">
        <v>2025</v>
      </c>
      <c r="B33" s="10" t="s">
        <v>627</v>
      </c>
      <c r="C33" s="10">
        <v>22835</v>
      </c>
      <c r="D33" s="10">
        <v>139978550</v>
      </c>
    </row>
    <row r="34" spans="1:4" x14ac:dyDescent="0.25">
      <c r="A34" s="5">
        <v>2016</v>
      </c>
      <c r="B34" s="10" t="s">
        <v>628</v>
      </c>
      <c r="C34" s="10">
        <v>37464</v>
      </c>
      <c r="D34" s="10">
        <v>238907928</v>
      </c>
    </row>
    <row r="35" spans="1:4" x14ac:dyDescent="0.25">
      <c r="A35" s="5">
        <v>2017</v>
      </c>
      <c r="B35" s="10" t="s">
        <v>628</v>
      </c>
      <c r="C35" s="10">
        <v>38908</v>
      </c>
      <c r="D35" s="10">
        <v>287997016</v>
      </c>
    </row>
    <row r="36" spans="1:4" x14ac:dyDescent="0.25">
      <c r="A36" s="5">
        <v>2018</v>
      </c>
      <c r="B36" s="10" t="s">
        <v>628</v>
      </c>
      <c r="C36" s="10">
        <v>35947</v>
      </c>
      <c r="D36" s="10">
        <v>265216966</v>
      </c>
    </row>
    <row r="37" spans="1:4" x14ac:dyDescent="0.25">
      <c r="A37" s="5">
        <v>2019</v>
      </c>
      <c r="B37" s="10" t="s">
        <v>628</v>
      </c>
      <c r="C37" s="10">
        <v>36141</v>
      </c>
      <c r="D37" s="10">
        <v>243590340</v>
      </c>
    </row>
    <row r="38" spans="1:4" x14ac:dyDescent="0.25">
      <c r="A38" s="5">
        <v>2020</v>
      </c>
      <c r="B38" s="10" t="s">
        <v>628</v>
      </c>
      <c r="C38" s="10">
        <v>40749</v>
      </c>
      <c r="D38" s="10">
        <v>240582096</v>
      </c>
    </row>
    <row r="39" spans="1:4" x14ac:dyDescent="0.25">
      <c r="A39" s="5">
        <v>2021</v>
      </c>
      <c r="B39" s="10" t="s">
        <v>628</v>
      </c>
      <c r="C39" s="10">
        <v>43770</v>
      </c>
      <c r="D39" s="10">
        <v>275181990</v>
      </c>
    </row>
    <row r="40" spans="1:4" x14ac:dyDescent="0.25">
      <c r="A40" s="5">
        <v>2022</v>
      </c>
      <c r="B40" s="10" t="s">
        <v>628</v>
      </c>
      <c r="C40" s="10">
        <v>39258</v>
      </c>
      <c r="D40" s="10">
        <v>299224476</v>
      </c>
    </row>
    <row r="41" spans="1:4" x14ac:dyDescent="0.25">
      <c r="A41" s="5">
        <v>2023</v>
      </c>
      <c r="B41" s="10" t="s">
        <v>628</v>
      </c>
      <c r="C41" s="10">
        <v>33414</v>
      </c>
      <c r="D41" s="10">
        <v>271522164</v>
      </c>
    </row>
    <row r="42" spans="1:4" x14ac:dyDescent="0.25">
      <c r="A42" s="5">
        <v>2024</v>
      </c>
      <c r="B42" s="10" t="s">
        <v>628</v>
      </c>
      <c r="C42" s="10">
        <v>42533</v>
      </c>
      <c r="D42" s="10">
        <v>303898285</v>
      </c>
    </row>
    <row r="43" spans="1:4" x14ac:dyDescent="0.25">
      <c r="A43" s="5">
        <v>2025</v>
      </c>
      <c r="B43" s="10" t="s">
        <v>628</v>
      </c>
      <c r="C43" s="10">
        <v>37728</v>
      </c>
      <c r="D43" s="10">
        <v>231272640</v>
      </c>
    </row>
    <row r="44" spans="1:4" x14ac:dyDescent="0.25">
      <c r="A44" s="5">
        <v>2016</v>
      </c>
      <c r="B44" s="10" t="s">
        <v>629</v>
      </c>
      <c r="C44" s="10">
        <v>46917</v>
      </c>
      <c r="D44" s="10">
        <v>299189709</v>
      </c>
    </row>
    <row r="45" spans="1:4" x14ac:dyDescent="0.25">
      <c r="A45" s="5">
        <v>2017</v>
      </c>
      <c r="B45" s="10" t="s">
        <v>629</v>
      </c>
      <c r="C45" s="10">
        <v>55690</v>
      </c>
      <c r="D45" s="10">
        <v>412217380</v>
      </c>
    </row>
    <row r="46" spans="1:4" x14ac:dyDescent="0.25">
      <c r="A46" s="5">
        <v>2018</v>
      </c>
      <c r="B46" s="10" t="s">
        <v>629</v>
      </c>
      <c r="C46" s="10">
        <v>30948</v>
      </c>
      <c r="D46" s="10">
        <v>228334344</v>
      </c>
    </row>
    <row r="47" spans="1:4" x14ac:dyDescent="0.25">
      <c r="A47" s="5">
        <v>2019</v>
      </c>
      <c r="B47" s="10" t="s">
        <v>629</v>
      </c>
      <c r="C47" s="10">
        <v>66633</v>
      </c>
      <c r="D47" s="10">
        <v>449106420</v>
      </c>
    </row>
    <row r="48" spans="1:4" x14ac:dyDescent="0.25">
      <c r="A48" s="5">
        <v>2020</v>
      </c>
      <c r="B48" s="10" t="s">
        <v>629</v>
      </c>
      <c r="C48" s="10">
        <v>48862</v>
      </c>
      <c r="D48" s="10">
        <v>288481248</v>
      </c>
    </row>
    <row r="49" spans="1:4" x14ac:dyDescent="0.25">
      <c r="A49" s="5">
        <v>2021</v>
      </c>
      <c r="B49" s="10" t="s">
        <v>629</v>
      </c>
      <c r="C49" s="10">
        <v>70062</v>
      </c>
      <c r="D49" s="10">
        <v>440479794</v>
      </c>
    </row>
    <row r="50" spans="1:4" x14ac:dyDescent="0.25">
      <c r="A50" s="5">
        <v>2022</v>
      </c>
      <c r="B50" s="10" t="s">
        <v>629</v>
      </c>
      <c r="C50" s="10">
        <v>48800</v>
      </c>
      <c r="D50" s="10">
        <v>371953600</v>
      </c>
    </row>
    <row r="51" spans="1:4" x14ac:dyDescent="0.25">
      <c r="A51" s="5">
        <v>2023</v>
      </c>
      <c r="B51" s="10" t="s">
        <v>629</v>
      </c>
      <c r="C51" s="10">
        <v>47237</v>
      </c>
      <c r="D51" s="10">
        <v>383847862</v>
      </c>
    </row>
    <row r="52" spans="1:4" x14ac:dyDescent="0.25">
      <c r="A52" s="5">
        <v>2024</v>
      </c>
      <c r="B52" s="10" t="s">
        <v>629</v>
      </c>
      <c r="C52" s="10">
        <v>51795</v>
      </c>
      <c r="D52" s="10">
        <v>370075275</v>
      </c>
    </row>
    <row r="53" spans="1:4" x14ac:dyDescent="0.25">
      <c r="A53" s="5">
        <v>2025</v>
      </c>
      <c r="B53" s="10" t="s">
        <v>629</v>
      </c>
      <c r="C53" s="10">
        <v>63334</v>
      </c>
      <c r="D53" s="10">
        <v>388237420</v>
      </c>
    </row>
    <row r="54" spans="1:4" x14ac:dyDescent="0.25">
      <c r="A54" s="5">
        <v>2016</v>
      </c>
      <c r="B54" s="10" t="s">
        <v>219</v>
      </c>
      <c r="C54" s="10">
        <v>162817</v>
      </c>
      <c r="D54" s="10">
        <v>1038284009</v>
      </c>
    </row>
    <row r="55" spans="1:4" x14ac:dyDescent="0.25">
      <c r="A55" s="5">
        <v>2017</v>
      </c>
      <c r="B55" s="10" t="s">
        <v>219</v>
      </c>
      <c r="C55" s="10">
        <v>189707</v>
      </c>
      <c r="D55" s="10">
        <v>1404211214</v>
      </c>
    </row>
    <row r="56" spans="1:4" x14ac:dyDescent="0.25">
      <c r="A56" s="5">
        <v>2018</v>
      </c>
      <c r="B56" s="10" t="s">
        <v>219</v>
      </c>
      <c r="C56" s="10">
        <v>156025</v>
      </c>
      <c r="D56" s="10">
        <v>1151152450</v>
      </c>
    </row>
    <row r="57" spans="1:4" x14ac:dyDescent="0.25">
      <c r="A57" s="5">
        <v>2019</v>
      </c>
      <c r="B57" s="10" t="s">
        <v>219</v>
      </c>
      <c r="C57" s="10">
        <v>203881</v>
      </c>
      <c r="D57" s="10">
        <v>1374157940</v>
      </c>
    </row>
    <row r="58" spans="1:4" x14ac:dyDescent="0.25">
      <c r="A58" s="5">
        <v>2020</v>
      </c>
      <c r="B58" s="10" t="s">
        <v>219</v>
      </c>
      <c r="C58" s="10">
        <v>192129</v>
      </c>
      <c r="D58" s="10">
        <v>1134329616</v>
      </c>
    </row>
    <row r="59" spans="1:4" x14ac:dyDescent="0.25">
      <c r="A59" s="5">
        <v>2021</v>
      </c>
      <c r="B59" s="10" t="s">
        <v>219</v>
      </c>
      <c r="C59" s="10">
        <v>205393</v>
      </c>
      <c r="D59" s="10">
        <v>1291305791</v>
      </c>
    </row>
    <row r="60" spans="1:4" x14ac:dyDescent="0.25">
      <c r="A60" s="5">
        <v>2022</v>
      </c>
      <c r="B60" s="10" t="s">
        <v>219</v>
      </c>
      <c r="C60" s="10">
        <v>169194</v>
      </c>
      <c r="D60" s="10">
        <v>1289596668</v>
      </c>
    </row>
    <row r="61" spans="1:4" x14ac:dyDescent="0.25">
      <c r="A61" s="5">
        <v>2023</v>
      </c>
      <c r="B61" s="10" t="s">
        <v>219</v>
      </c>
      <c r="C61" s="10">
        <v>150949</v>
      </c>
      <c r="D61" s="10">
        <v>1226611574</v>
      </c>
    </row>
    <row r="62" spans="1:4" x14ac:dyDescent="0.25">
      <c r="A62" s="5">
        <v>2024</v>
      </c>
      <c r="B62" s="10" t="s">
        <v>219</v>
      </c>
      <c r="C62" s="10">
        <v>192000</v>
      </c>
      <c r="D62" s="10">
        <v>1371840000</v>
      </c>
    </row>
    <row r="63" spans="1:4" x14ac:dyDescent="0.25">
      <c r="A63" s="5">
        <v>2025</v>
      </c>
      <c r="B63" s="10" t="s">
        <v>219</v>
      </c>
      <c r="C63" s="10">
        <v>197836</v>
      </c>
      <c r="D63" s="10">
        <v>1212734680</v>
      </c>
    </row>
  </sheetData>
  <pageMargins left="0.7" right="0.7" top="0.75" bottom="0.75" header="0.3" footer="0.3"/>
  <pageSetup paperSize="9" orientation="portrait" horizontalDpi="300" verticalDpi="300"/>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97"/>
  <sheetViews>
    <sheetView workbookViewId="0"/>
  </sheetViews>
  <sheetFormatPr defaultColWidth="11.42578125" defaultRowHeight="15" x14ac:dyDescent="0.25"/>
  <cols>
    <col min="1" max="1" width="27.7109375" customWidth="1"/>
    <col min="2" max="20" width="31.7109375" customWidth="1"/>
  </cols>
  <sheetData>
    <row r="1" spans="1:4" ht="21" customHeight="1" x14ac:dyDescent="0.25">
      <c r="A1" s="1" t="s">
        <v>84</v>
      </c>
    </row>
    <row r="2" spans="1:4" ht="30" customHeight="1" x14ac:dyDescent="0.25">
      <c r="A2" s="8" t="s">
        <v>85</v>
      </c>
    </row>
    <row r="3" spans="1:4" ht="30" customHeight="1" x14ac:dyDescent="0.25">
      <c r="A3" s="4" t="s">
        <v>168</v>
      </c>
      <c r="B3" s="9" t="s">
        <v>630</v>
      </c>
      <c r="C3" s="9" t="s">
        <v>631</v>
      </c>
      <c r="D3" s="9" t="s">
        <v>632</v>
      </c>
    </row>
    <row r="4" spans="1:4" ht="25.5" customHeight="1" x14ac:dyDescent="0.25">
      <c r="A4" s="5">
        <v>2000</v>
      </c>
      <c r="B4" s="10" t="s">
        <v>633</v>
      </c>
      <c r="C4" s="10">
        <v>411433</v>
      </c>
      <c r="D4" s="10">
        <v>21</v>
      </c>
    </row>
    <row r="5" spans="1:4" x14ac:dyDescent="0.25">
      <c r="A5" s="5">
        <v>2001</v>
      </c>
      <c r="B5" s="10" t="s">
        <v>633</v>
      </c>
      <c r="C5" s="10">
        <v>67000</v>
      </c>
      <c r="D5" s="10">
        <v>12</v>
      </c>
    </row>
    <row r="6" spans="1:4" x14ac:dyDescent="0.25">
      <c r="A6" s="5">
        <v>2002</v>
      </c>
      <c r="B6" s="10" t="s">
        <v>633</v>
      </c>
      <c r="C6" s="10">
        <v>367405</v>
      </c>
      <c r="D6" s="10">
        <v>13</v>
      </c>
    </row>
    <row r="7" spans="1:4" x14ac:dyDescent="0.25">
      <c r="A7" s="5">
        <v>2003</v>
      </c>
      <c r="B7" s="10" t="s">
        <v>633</v>
      </c>
      <c r="C7" s="10">
        <v>104261</v>
      </c>
      <c r="D7" s="10">
        <v>13</v>
      </c>
    </row>
    <row r="8" spans="1:4" x14ac:dyDescent="0.25">
      <c r="A8" s="5">
        <v>2004</v>
      </c>
      <c r="B8" s="10" t="s">
        <v>633</v>
      </c>
      <c r="C8" s="10">
        <v>82646</v>
      </c>
      <c r="D8" s="10">
        <v>13</v>
      </c>
    </row>
    <row r="9" spans="1:4" x14ac:dyDescent="0.25">
      <c r="A9" s="5">
        <v>2005</v>
      </c>
      <c r="B9" s="10" t="s">
        <v>633</v>
      </c>
      <c r="C9" s="10">
        <v>510840</v>
      </c>
      <c r="D9" s="10">
        <v>19</v>
      </c>
    </row>
    <row r="10" spans="1:4" x14ac:dyDescent="0.25">
      <c r="A10" s="5">
        <v>2006</v>
      </c>
      <c r="B10" s="10" t="s">
        <v>633</v>
      </c>
      <c r="C10" s="10">
        <v>142037</v>
      </c>
      <c r="D10" s="10">
        <v>19</v>
      </c>
    </row>
    <row r="11" spans="1:4" x14ac:dyDescent="0.25">
      <c r="A11" s="5">
        <v>2007</v>
      </c>
      <c r="B11" s="10" t="s">
        <v>633</v>
      </c>
      <c r="C11" s="10">
        <v>139391</v>
      </c>
      <c r="D11" s="10">
        <v>18</v>
      </c>
    </row>
    <row r="12" spans="1:4" x14ac:dyDescent="0.25">
      <c r="A12" s="5">
        <v>2008</v>
      </c>
      <c r="B12" s="10" t="s">
        <v>633</v>
      </c>
      <c r="C12" s="10">
        <v>56941</v>
      </c>
      <c r="D12" s="10">
        <v>7</v>
      </c>
    </row>
    <row r="13" spans="1:4" x14ac:dyDescent="0.25">
      <c r="A13" s="5">
        <v>2009</v>
      </c>
      <c r="B13" s="10" t="s">
        <v>633</v>
      </c>
      <c r="C13" s="10">
        <v>88124</v>
      </c>
      <c r="D13" s="10">
        <v>7</v>
      </c>
    </row>
    <row r="14" spans="1:4" x14ac:dyDescent="0.25">
      <c r="A14" s="5">
        <v>2010</v>
      </c>
      <c r="B14" s="10" t="s">
        <v>633</v>
      </c>
      <c r="C14" s="10">
        <v>7102</v>
      </c>
      <c r="D14" s="10">
        <v>5</v>
      </c>
    </row>
    <row r="15" spans="1:4" x14ac:dyDescent="0.25">
      <c r="A15" s="5">
        <v>2011</v>
      </c>
      <c r="B15" s="10" t="s">
        <v>633</v>
      </c>
      <c r="C15" s="10">
        <v>402134</v>
      </c>
      <c r="D15" s="10">
        <v>9</v>
      </c>
    </row>
    <row r="16" spans="1:4" x14ac:dyDescent="0.25">
      <c r="A16" s="5">
        <v>2012</v>
      </c>
      <c r="B16" s="10" t="s">
        <v>633</v>
      </c>
      <c r="C16" s="10">
        <v>34343</v>
      </c>
      <c r="D16" s="10">
        <v>3</v>
      </c>
    </row>
    <row r="17" spans="1:4" x14ac:dyDescent="0.25">
      <c r="A17" s="5">
        <v>2013</v>
      </c>
      <c r="B17" s="10" t="s">
        <v>633</v>
      </c>
      <c r="C17" s="10">
        <v>9709</v>
      </c>
      <c r="D17" s="10">
        <v>4</v>
      </c>
    </row>
    <row r="18" spans="1:4" x14ac:dyDescent="0.25">
      <c r="A18" s="5">
        <v>2014</v>
      </c>
      <c r="B18" s="10" t="s">
        <v>633</v>
      </c>
      <c r="C18" s="10">
        <v>184613</v>
      </c>
      <c r="D18" s="10">
        <v>10</v>
      </c>
    </row>
    <row r="19" spans="1:4" x14ac:dyDescent="0.25">
      <c r="A19" s="5">
        <v>2015</v>
      </c>
      <c r="B19" s="10" t="s">
        <v>633</v>
      </c>
      <c r="C19" s="10">
        <v>16005</v>
      </c>
      <c r="D19" s="10">
        <v>5</v>
      </c>
    </row>
    <row r="20" spans="1:4" x14ac:dyDescent="0.25">
      <c r="A20" s="5">
        <v>2016</v>
      </c>
      <c r="B20" s="10" t="s">
        <v>633</v>
      </c>
      <c r="C20" s="10">
        <v>11496</v>
      </c>
      <c r="D20" s="10">
        <v>4</v>
      </c>
    </row>
    <row r="21" spans="1:4" x14ac:dyDescent="0.25">
      <c r="A21" s="5">
        <v>2017</v>
      </c>
      <c r="B21" s="10" t="s">
        <v>633</v>
      </c>
      <c r="C21" s="10">
        <v>30009</v>
      </c>
      <c r="D21" s="10">
        <v>5</v>
      </c>
    </row>
    <row r="22" spans="1:4" x14ac:dyDescent="0.25">
      <c r="A22" s="5">
        <v>2018</v>
      </c>
      <c r="B22" s="10" t="s">
        <v>633</v>
      </c>
      <c r="C22" s="10">
        <v>47726</v>
      </c>
      <c r="D22" s="10">
        <v>5</v>
      </c>
    </row>
    <row r="23" spans="1:4" x14ac:dyDescent="0.25">
      <c r="A23" s="5">
        <v>2019</v>
      </c>
      <c r="B23" s="10" t="s">
        <v>633</v>
      </c>
      <c r="C23" s="10">
        <v>28470</v>
      </c>
      <c r="D23" s="10">
        <v>3</v>
      </c>
    </row>
    <row r="24" spans="1:4" x14ac:dyDescent="0.25">
      <c r="A24" s="5">
        <v>2020</v>
      </c>
      <c r="B24" s="10" t="s">
        <v>633</v>
      </c>
      <c r="C24" s="10">
        <v>204901</v>
      </c>
      <c r="D24" s="10">
        <v>5</v>
      </c>
    </row>
    <row r="25" spans="1:4" x14ac:dyDescent="0.25">
      <c r="A25" s="5">
        <v>2021</v>
      </c>
      <c r="B25" s="10" t="s">
        <v>633</v>
      </c>
      <c r="C25" s="10">
        <v>19686</v>
      </c>
      <c r="D25" s="10">
        <v>1</v>
      </c>
    </row>
    <row r="26" spans="1:4" x14ac:dyDescent="0.25">
      <c r="A26" s="5">
        <v>2022</v>
      </c>
      <c r="B26" s="10" t="s">
        <v>633</v>
      </c>
      <c r="C26" s="10">
        <v>52463</v>
      </c>
      <c r="D26" s="10">
        <v>2</v>
      </c>
    </row>
    <row r="27" spans="1:4" x14ac:dyDescent="0.25">
      <c r="A27" s="5">
        <v>2023</v>
      </c>
      <c r="B27" s="10" t="s">
        <v>633</v>
      </c>
      <c r="C27" s="10">
        <v>80001</v>
      </c>
      <c r="D27" s="10">
        <v>2</v>
      </c>
    </row>
    <row r="28" spans="1:4" x14ac:dyDescent="0.25">
      <c r="A28" s="5">
        <v>2024</v>
      </c>
      <c r="B28" s="10" t="s">
        <v>633</v>
      </c>
      <c r="C28" s="10">
        <v>1</v>
      </c>
      <c r="D28" s="10">
        <v>1</v>
      </c>
    </row>
    <row r="29" spans="1:4" x14ac:dyDescent="0.25">
      <c r="A29" s="5">
        <v>2025</v>
      </c>
      <c r="B29" s="10" t="s">
        <v>633</v>
      </c>
      <c r="C29" s="10">
        <v>75764</v>
      </c>
      <c r="D29" s="10">
        <v>3</v>
      </c>
    </row>
    <row r="30" spans="1:4" x14ac:dyDescent="0.25">
      <c r="A30" s="5">
        <v>2000</v>
      </c>
      <c r="B30" s="10" t="s">
        <v>634</v>
      </c>
      <c r="C30" s="10">
        <v>9108</v>
      </c>
      <c r="D30" s="10">
        <v>1</v>
      </c>
    </row>
    <row r="31" spans="1:4" x14ac:dyDescent="0.25">
      <c r="A31" s="5">
        <v>2001</v>
      </c>
      <c r="B31" s="10" t="s">
        <v>634</v>
      </c>
      <c r="C31" s="10">
        <v>20000</v>
      </c>
      <c r="D31" s="10">
        <v>1</v>
      </c>
    </row>
    <row r="32" spans="1:4" x14ac:dyDescent="0.25">
      <c r="A32" s="5">
        <v>2002</v>
      </c>
      <c r="B32" s="10" t="s">
        <v>634</v>
      </c>
      <c r="C32" s="10">
        <v>0</v>
      </c>
      <c r="D32" s="10">
        <v>0</v>
      </c>
    </row>
    <row r="33" spans="1:4" x14ac:dyDescent="0.25">
      <c r="A33" s="5">
        <v>2003</v>
      </c>
      <c r="B33" s="10" t="s">
        <v>634</v>
      </c>
      <c r="C33" s="10">
        <v>47176</v>
      </c>
      <c r="D33" s="10">
        <v>1</v>
      </c>
    </row>
    <row r="34" spans="1:4" x14ac:dyDescent="0.25">
      <c r="A34" s="5">
        <v>2004</v>
      </c>
      <c r="B34" s="10" t="s">
        <v>634</v>
      </c>
      <c r="C34" s="10">
        <v>1</v>
      </c>
      <c r="D34" s="10">
        <v>1</v>
      </c>
    </row>
    <row r="35" spans="1:4" x14ac:dyDescent="0.25">
      <c r="A35" s="5">
        <v>2005</v>
      </c>
      <c r="B35" s="10" t="s">
        <v>634</v>
      </c>
      <c r="C35" s="10">
        <v>367043</v>
      </c>
      <c r="D35" s="10">
        <v>5</v>
      </c>
    </row>
    <row r="36" spans="1:4" x14ac:dyDescent="0.25">
      <c r="A36" s="5">
        <v>2006</v>
      </c>
      <c r="B36" s="10" t="s">
        <v>634</v>
      </c>
      <c r="C36" s="10">
        <v>10976</v>
      </c>
      <c r="D36" s="10">
        <v>6</v>
      </c>
    </row>
    <row r="37" spans="1:4" x14ac:dyDescent="0.25">
      <c r="A37" s="5">
        <v>2007</v>
      </c>
      <c r="B37" s="10" t="s">
        <v>634</v>
      </c>
      <c r="C37" s="10">
        <v>15075</v>
      </c>
      <c r="D37" s="10">
        <v>2</v>
      </c>
    </row>
    <row r="38" spans="1:4" x14ac:dyDescent="0.25">
      <c r="A38" s="5">
        <v>2008</v>
      </c>
      <c r="B38" s="10" t="s">
        <v>634</v>
      </c>
      <c r="C38" s="10">
        <v>1700</v>
      </c>
      <c r="D38" s="10">
        <v>1</v>
      </c>
    </row>
    <row r="39" spans="1:4" x14ac:dyDescent="0.25">
      <c r="A39" s="5">
        <v>2009</v>
      </c>
      <c r="B39" s="10" t="s">
        <v>634</v>
      </c>
      <c r="C39" s="10">
        <v>43927</v>
      </c>
      <c r="D39" s="10">
        <v>2</v>
      </c>
    </row>
    <row r="40" spans="1:4" x14ac:dyDescent="0.25">
      <c r="A40" s="5">
        <v>2010</v>
      </c>
      <c r="B40" s="10" t="s">
        <v>634</v>
      </c>
      <c r="C40" s="10">
        <v>10885</v>
      </c>
      <c r="D40" s="10">
        <v>2</v>
      </c>
    </row>
    <row r="41" spans="1:4" x14ac:dyDescent="0.25">
      <c r="A41" s="5">
        <v>2011</v>
      </c>
      <c r="B41" s="10" t="s">
        <v>634</v>
      </c>
      <c r="C41" s="10">
        <v>1500</v>
      </c>
      <c r="D41" s="10">
        <v>1</v>
      </c>
    </row>
    <row r="42" spans="1:4" x14ac:dyDescent="0.25">
      <c r="A42" s="5">
        <v>2012</v>
      </c>
      <c r="B42" s="10" t="s">
        <v>634</v>
      </c>
      <c r="C42" s="10">
        <v>3180</v>
      </c>
      <c r="D42" s="10">
        <v>1</v>
      </c>
    </row>
    <row r="43" spans="1:4" x14ac:dyDescent="0.25">
      <c r="A43" s="5">
        <v>2013</v>
      </c>
      <c r="B43" s="10" t="s">
        <v>634</v>
      </c>
      <c r="C43" s="10">
        <v>16646</v>
      </c>
      <c r="D43" s="10">
        <v>2</v>
      </c>
    </row>
    <row r="44" spans="1:4" x14ac:dyDescent="0.25">
      <c r="A44" s="5">
        <v>2014</v>
      </c>
      <c r="B44" s="10" t="s">
        <v>634</v>
      </c>
      <c r="C44" s="10">
        <v>1</v>
      </c>
      <c r="D44" s="10">
        <v>1</v>
      </c>
    </row>
    <row r="45" spans="1:4" x14ac:dyDescent="0.25">
      <c r="A45" s="5">
        <v>2015</v>
      </c>
      <c r="B45" s="10" t="s">
        <v>634</v>
      </c>
      <c r="C45" s="10">
        <v>0</v>
      </c>
      <c r="D45" s="10">
        <v>0</v>
      </c>
    </row>
    <row r="46" spans="1:4" x14ac:dyDescent="0.25">
      <c r="A46" s="5">
        <v>2016</v>
      </c>
      <c r="B46" s="10" t="s">
        <v>634</v>
      </c>
      <c r="C46" s="10">
        <v>0</v>
      </c>
      <c r="D46" s="10">
        <v>0</v>
      </c>
    </row>
    <row r="47" spans="1:4" x14ac:dyDescent="0.25">
      <c r="A47" s="5">
        <v>2017</v>
      </c>
      <c r="B47" s="10" t="s">
        <v>634</v>
      </c>
      <c r="C47" s="10">
        <v>163</v>
      </c>
      <c r="D47" s="10">
        <v>1</v>
      </c>
    </row>
    <row r="48" spans="1:4" x14ac:dyDescent="0.25">
      <c r="A48" s="5">
        <v>2018</v>
      </c>
      <c r="B48" s="10" t="s">
        <v>634</v>
      </c>
      <c r="C48" s="10">
        <v>0</v>
      </c>
      <c r="D48" s="10">
        <v>0</v>
      </c>
    </row>
    <row r="49" spans="1:4" x14ac:dyDescent="0.25">
      <c r="A49" s="5">
        <v>2019</v>
      </c>
      <c r="B49" s="10" t="s">
        <v>634</v>
      </c>
      <c r="C49" s="10">
        <v>4465</v>
      </c>
      <c r="D49" s="10">
        <v>1</v>
      </c>
    </row>
    <row r="50" spans="1:4" x14ac:dyDescent="0.25">
      <c r="A50" s="5">
        <v>2020</v>
      </c>
      <c r="B50" s="10" t="s">
        <v>634</v>
      </c>
      <c r="C50" s="10">
        <v>20</v>
      </c>
      <c r="D50" s="10">
        <v>1</v>
      </c>
    </row>
    <row r="51" spans="1:4" x14ac:dyDescent="0.25">
      <c r="A51" s="5">
        <v>2021</v>
      </c>
      <c r="B51" s="10" t="s">
        <v>634</v>
      </c>
      <c r="C51" s="10">
        <v>0</v>
      </c>
      <c r="D51" s="10">
        <v>0</v>
      </c>
    </row>
    <row r="52" spans="1:4" x14ac:dyDescent="0.25">
      <c r="A52" s="5">
        <v>2022</v>
      </c>
      <c r="B52" s="10" t="s">
        <v>634</v>
      </c>
      <c r="C52" s="10">
        <v>0</v>
      </c>
      <c r="D52" s="10">
        <v>0</v>
      </c>
    </row>
    <row r="53" spans="1:4" x14ac:dyDescent="0.25">
      <c r="A53" s="5">
        <v>2023</v>
      </c>
      <c r="B53" s="10" t="s">
        <v>634</v>
      </c>
      <c r="C53" s="10">
        <v>0</v>
      </c>
      <c r="D53" s="10">
        <v>0</v>
      </c>
    </row>
    <row r="54" spans="1:4" x14ac:dyDescent="0.25">
      <c r="A54" s="5">
        <v>2024</v>
      </c>
      <c r="B54" s="10" t="s">
        <v>634</v>
      </c>
      <c r="C54" s="10">
        <v>300</v>
      </c>
      <c r="D54" s="10">
        <v>1</v>
      </c>
    </row>
    <row r="55" spans="1:4" x14ac:dyDescent="0.25">
      <c r="A55" s="5">
        <v>2025</v>
      </c>
      <c r="B55" s="10" t="s">
        <v>634</v>
      </c>
      <c r="C55" s="10">
        <v>4465</v>
      </c>
      <c r="D55" s="10">
        <v>2</v>
      </c>
    </row>
    <row r="56" spans="1:4" x14ac:dyDescent="0.25">
      <c r="A56" s="5">
        <v>2000</v>
      </c>
      <c r="B56" s="10" t="s">
        <v>635</v>
      </c>
      <c r="C56" s="10">
        <v>63440</v>
      </c>
      <c r="D56" s="10">
        <v>6</v>
      </c>
    </row>
    <row r="57" spans="1:4" x14ac:dyDescent="0.25">
      <c r="A57" s="5">
        <v>2001</v>
      </c>
      <c r="B57" s="10" t="s">
        <v>635</v>
      </c>
      <c r="C57" s="10">
        <v>0</v>
      </c>
      <c r="D57" s="10">
        <v>0</v>
      </c>
    </row>
    <row r="58" spans="1:4" x14ac:dyDescent="0.25">
      <c r="A58" s="5">
        <v>2002</v>
      </c>
      <c r="B58" s="10" t="s">
        <v>635</v>
      </c>
      <c r="C58" s="10">
        <v>82400</v>
      </c>
      <c r="D58" s="10">
        <v>3</v>
      </c>
    </row>
    <row r="59" spans="1:4" x14ac:dyDescent="0.25">
      <c r="A59" s="5">
        <v>2003</v>
      </c>
      <c r="B59" s="10" t="s">
        <v>635</v>
      </c>
      <c r="C59" s="10">
        <v>1560</v>
      </c>
      <c r="D59" s="10">
        <v>1</v>
      </c>
    </row>
    <row r="60" spans="1:4" x14ac:dyDescent="0.25">
      <c r="A60" s="5">
        <v>2004</v>
      </c>
      <c r="B60" s="10" t="s">
        <v>635</v>
      </c>
      <c r="C60" s="10">
        <v>0</v>
      </c>
      <c r="D60" s="10">
        <v>0</v>
      </c>
    </row>
    <row r="61" spans="1:4" x14ac:dyDescent="0.25">
      <c r="A61" s="5">
        <v>2005</v>
      </c>
      <c r="B61" s="10" t="s">
        <v>635</v>
      </c>
      <c r="C61" s="10">
        <v>7967</v>
      </c>
      <c r="D61" s="10">
        <v>6</v>
      </c>
    </row>
    <row r="62" spans="1:4" x14ac:dyDescent="0.25">
      <c r="A62" s="5">
        <v>2006</v>
      </c>
      <c r="B62" s="10" t="s">
        <v>635</v>
      </c>
      <c r="C62" s="10">
        <v>36853</v>
      </c>
      <c r="D62" s="10">
        <v>5</v>
      </c>
    </row>
    <row r="63" spans="1:4" x14ac:dyDescent="0.25">
      <c r="A63" s="5">
        <v>2007</v>
      </c>
      <c r="B63" s="10" t="s">
        <v>635</v>
      </c>
      <c r="C63" s="10">
        <v>56151</v>
      </c>
      <c r="D63" s="10">
        <v>11</v>
      </c>
    </row>
    <row r="64" spans="1:4" x14ac:dyDescent="0.25">
      <c r="A64" s="5">
        <v>2008</v>
      </c>
      <c r="B64" s="10" t="s">
        <v>635</v>
      </c>
      <c r="C64" s="10">
        <v>10690</v>
      </c>
      <c r="D64" s="10">
        <v>7</v>
      </c>
    </row>
    <row r="65" spans="1:4" x14ac:dyDescent="0.25">
      <c r="A65" s="5">
        <v>2009</v>
      </c>
      <c r="B65" s="10" t="s">
        <v>635</v>
      </c>
      <c r="C65" s="10">
        <v>8591</v>
      </c>
      <c r="D65" s="10">
        <v>6</v>
      </c>
    </row>
    <row r="66" spans="1:4" x14ac:dyDescent="0.25">
      <c r="A66" s="5">
        <v>2010</v>
      </c>
      <c r="B66" s="10" t="s">
        <v>635</v>
      </c>
      <c r="C66" s="10">
        <v>19976</v>
      </c>
      <c r="D66" s="10">
        <v>3</v>
      </c>
    </row>
    <row r="67" spans="1:4" x14ac:dyDescent="0.25">
      <c r="A67" s="5">
        <v>2011</v>
      </c>
      <c r="B67" s="10" t="s">
        <v>635</v>
      </c>
      <c r="C67" s="10">
        <v>12820</v>
      </c>
      <c r="D67" s="10">
        <v>5</v>
      </c>
    </row>
    <row r="68" spans="1:4" x14ac:dyDescent="0.25">
      <c r="A68" s="5">
        <v>2012</v>
      </c>
      <c r="B68" s="10" t="s">
        <v>635</v>
      </c>
      <c r="C68" s="10">
        <v>3434</v>
      </c>
      <c r="D68" s="10">
        <v>2</v>
      </c>
    </row>
    <row r="69" spans="1:4" x14ac:dyDescent="0.25">
      <c r="A69" s="5">
        <v>2013</v>
      </c>
      <c r="B69" s="10" t="s">
        <v>635</v>
      </c>
      <c r="C69" s="10">
        <v>7442</v>
      </c>
      <c r="D69" s="10">
        <v>2</v>
      </c>
    </row>
    <row r="70" spans="1:4" x14ac:dyDescent="0.25">
      <c r="A70" s="5">
        <v>2014</v>
      </c>
      <c r="B70" s="10" t="s">
        <v>635</v>
      </c>
      <c r="C70" s="10">
        <v>4</v>
      </c>
      <c r="D70" s="10">
        <v>1</v>
      </c>
    </row>
    <row r="71" spans="1:4" x14ac:dyDescent="0.25">
      <c r="A71" s="5">
        <v>2015</v>
      </c>
      <c r="B71" s="10" t="s">
        <v>635</v>
      </c>
      <c r="C71" s="10">
        <v>2091</v>
      </c>
      <c r="D71" s="10">
        <v>1</v>
      </c>
    </row>
    <row r="72" spans="1:4" x14ac:dyDescent="0.25">
      <c r="A72" s="5">
        <v>2016</v>
      </c>
      <c r="B72" s="10" t="s">
        <v>635</v>
      </c>
      <c r="C72" s="10">
        <v>200</v>
      </c>
      <c r="D72" s="10">
        <v>1</v>
      </c>
    </row>
    <row r="73" spans="1:4" x14ac:dyDescent="0.25">
      <c r="A73" s="5">
        <v>2017</v>
      </c>
      <c r="B73" s="10" t="s">
        <v>635</v>
      </c>
      <c r="C73" s="10">
        <v>216</v>
      </c>
      <c r="D73" s="10">
        <v>1</v>
      </c>
    </row>
    <row r="74" spans="1:4" x14ac:dyDescent="0.25">
      <c r="A74" s="5">
        <v>2018</v>
      </c>
      <c r="B74" s="10" t="s">
        <v>635</v>
      </c>
      <c r="C74" s="10">
        <v>5575</v>
      </c>
      <c r="D74" s="10">
        <v>2</v>
      </c>
    </row>
    <row r="75" spans="1:4" x14ac:dyDescent="0.25">
      <c r="A75" s="5">
        <v>2019</v>
      </c>
      <c r="B75" s="10" t="s">
        <v>635</v>
      </c>
      <c r="C75" s="10">
        <v>37372</v>
      </c>
      <c r="D75" s="10">
        <v>3</v>
      </c>
    </row>
    <row r="76" spans="1:4" x14ac:dyDescent="0.25">
      <c r="A76" s="5">
        <v>2020</v>
      </c>
      <c r="B76" s="10" t="s">
        <v>635</v>
      </c>
      <c r="C76" s="10">
        <v>1601</v>
      </c>
      <c r="D76" s="10">
        <v>1</v>
      </c>
    </row>
    <row r="77" spans="1:4" x14ac:dyDescent="0.25">
      <c r="A77" s="5">
        <v>2021</v>
      </c>
      <c r="B77" s="10" t="s">
        <v>635</v>
      </c>
      <c r="C77" s="10">
        <v>52</v>
      </c>
      <c r="D77" s="10">
        <v>1</v>
      </c>
    </row>
    <row r="78" spans="1:4" x14ac:dyDescent="0.25">
      <c r="A78" s="5">
        <v>2022</v>
      </c>
      <c r="B78" s="10" t="s">
        <v>635</v>
      </c>
      <c r="C78" s="10">
        <v>3918</v>
      </c>
      <c r="D78" s="10">
        <v>1</v>
      </c>
    </row>
    <row r="79" spans="1:4" x14ac:dyDescent="0.25">
      <c r="A79" s="5">
        <v>2023</v>
      </c>
      <c r="B79" s="10" t="s">
        <v>635</v>
      </c>
      <c r="C79" s="10">
        <v>6</v>
      </c>
      <c r="D79" s="10">
        <v>1</v>
      </c>
    </row>
    <row r="80" spans="1:4" x14ac:dyDescent="0.25">
      <c r="A80" s="5">
        <v>2024</v>
      </c>
      <c r="B80" s="10" t="s">
        <v>635</v>
      </c>
      <c r="C80" s="10">
        <v>0</v>
      </c>
      <c r="D80" s="10">
        <v>0</v>
      </c>
    </row>
    <row r="81" spans="1:4" x14ac:dyDescent="0.25">
      <c r="A81" s="5">
        <v>2025</v>
      </c>
      <c r="B81" s="10" t="s">
        <v>635</v>
      </c>
      <c r="C81" s="10">
        <v>63</v>
      </c>
      <c r="D81" s="10">
        <v>2</v>
      </c>
    </row>
    <row r="82" spans="1:4" x14ac:dyDescent="0.25">
      <c r="A82" s="5">
        <v>2005</v>
      </c>
      <c r="B82" s="10" t="s">
        <v>636</v>
      </c>
      <c r="C82" s="10">
        <v>0</v>
      </c>
      <c r="D82" s="10">
        <v>0</v>
      </c>
    </row>
    <row r="83" spans="1:4" x14ac:dyDescent="0.25">
      <c r="A83" s="5">
        <v>2006</v>
      </c>
      <c r="B83" s="10" t="s">
        <v>636</v>
      </c>
      <c r="C83" s="10">
        <v>12230</v>
      </c>
      <c r="D83" s="10">
        <v>1</v>
      </c>
    </row>
    <row r="84" spans="1:4" x14ac:dyDescent="0.25">
      <c r="A84" s="5">
        <v>2007</v>
      </c>
      <c r="B84" s="10" t="s">
        <v>636</v>
      </c>
      <c r="C84" s="10">
        <v>26</v>
      </c>
      <c r="D84" s="10">
        <v>2</v>
      </c>
    </row>
    <row r="85" spans="1:4" x14ac:dyDescent="0.25">
      <c r="A85" s="5">
        <v>2008</v>
      </c>
      <c r="B85" s="10" t="s">
        <v>636</v>
      </c>
      <c r="C85" s="10">
        <v>3700</v>
      </c>
      <c r="D85" s="10">
        <v>1</v>
      </c>
    </row>
    <row r="86" spans="1:4" x14ac:dyDescent="0.25">
      <c r="A86" s="5">
        <v>2009</v>
      </c>
      <c r="B86" s="10" t="s">
        <v>636</v>
      </c>
      <c r="C86" s="10">
        <v>0</v>
      </c>
      <c r="D86" s="10">
        <v>0</v>
      </c>
    </row>
    <row r="87" spans="1:4" x14ac:dyDescent="0.25">
      <c r="A87" s="5">
        <v>2010</v>
      </c>
      <c r="B87" s="10" t="s">
        <v>636</v>
      </c>
      <c r="C87" s="10">
        <v>0</v>
      </c>
      <c r="D87" s="10">
        <v>0</v>
      </c>
    </row>
    <row r="88" spans="1:4" x14ac:dyDescent="0.25">
      <c r="A88" s="5">
        <v>2011</v>
      </c>
      <c r="B88" s="10" t="s">
        <v>636</v>
      </c>
      <c r="C88" s="10">
        <v>0</v>
      </c>
      <c r="D88" s="10">
        <v>0</v>
      </c>
    </row>
    <row r="89" spans="1:4" x14ac:dyDescent="0.25">
      <c r="A89" s="5">
        <v>2012</v>
      </c>
      <c r="B89" s="10" t="s">
        <v>636</v>
      </c>
      <c r="C89" s="10">
        <v>0</v>
      </c>
      <c r="D89" s="10">
        <v>0</v>
      </c>
    </row>
    <row r="90" spans="1:4" x14ac:dyDescent="0.25">
      <c r="A90" s="5">
        <v>2013</v>
      </c>
      <c r="B90" s="10" t="s">
        <v>636</v>
      </c>
      <c r="C90" s="10">
        <v>6957</v>
      </c>
      <c r="D90" s="10">
        <v>1</v>
      </c>
    </row>
    <row r="91" spans="1:4" x14ac:dyDescent="0.25">
      <c r="A91" s="5">
        <v>2017</v>
      </c>
      <c r="B91" s="10" t="s">
        <v>636</v>
      </c>
      <c r="C91" s="10">
        <v>776</v>
      </c>
      <c r="D91" s="10">
        <v>2</v>
      </c>
    </row>
    <row r="92" spans="1:4" x14ac:dyDescent="0.25">
      <c r="A92" s="5">
        <v>2018</v>
      </c>
      <c r="B92" s="10" t="s">
        <v>636</v>
      </c>
      <c r="C92" s="10">
        <v>0</v>
      </c>
      <c r="D92" s="10">
        <v>0</v>
      </c>
    </row>
    <row r="93" spans="1:4" x14ac:dyDescent="0.25">
      <c r="A93" s="5">
        <v>2021</v>
      </c>
      <c r="B93" s="10" t="s">
        <v>636</v>
      </c>
      <c r="C93" s="10">
        <v>0</v>
      </c>
      <c r="D93" s="10">
        <v>0</v>
      </c>
    </row>
    <row r="94" spans="1:4" x14ac:dyDescent="0.25">
      <c r="A94" s="5">
        <v>2022</v>
      </c>
      <c r="B94" s="10" t="s">
        <v>636</v>
      </c>
      <c r="C94" s="10">
        <v>0</v>
      </c>
      <c r="D94" s="10">
        <v>0</v>
      </c>
    </row>
    <row r="95" spans="1:4" x14ac:dyDescent="0.25">
      <c r="A95" s="5">
        <v>2023</v>
      </c>
      <c r="B95" s="10" t="s">
        <v>636</v>
      </c>
      <c r="C95" s="10">
        <v>0</v>
      </c>
      <c r="D95" s="10">
        <v>0</v>
      </c>
    </row>
    <row r="96" spans="1:4" x14ac:dyDescent="0.25">
      <c r="A96" s="5">
        <v>2024</v>
      </c>
      <c r="B96" s="10" t="s">
        <v>636</v>
      </c>
      <c r="C96" s="10">
        <v>0</v>
      </c>
      <c r="D96" s="10">
        <v>0</v>
      </c>
    </row>
    <row r="97" spans="1:4" x14ac:dyDescent="0.25">
      <c r="A97" s="5">
        <v>2025</v>
      </c>
      <c r="B97" s="10" t="s">
        <v>636</v>
      </c>
      <c r="C97" s="10">
        <v>6314</v>
      </c>
      <c r="D97" s="10">
        <v>1</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Cover_sheet</vt:lpstr>
      <vt:lpstr>Contents_table</vt:lpstr>
      <vt:lpstr>Notes_table</vt:lpstr>
      <vt:lpstr>Table_1a</vt:lpstr>
      <vt:lpstr>Table_1b</vt:lpstr>
      <vt:lpstr>Table_1c</vt:lpstr>
      <vt:lpstr>Table_2</vt:lpstr>
      <vt:lpstr>Table_3</vt:lpstr>
      <vt:lpstr>Table_4</vt:lpstr>
      <vt:lpstr>Table_5</vt:lpstr>
      <vt:lpstr>Table_6</vt:lpstr>
      <vt:lpstr>Table_7</vt:lpstr>
      <vt:lpstr>Table_8</vt:lpstr>
      <vt:lpstr>Table_9a</vt:lpstr>
      <vt:lpstr>Table_9b</vt:lpstr>
      <vt:lpstr>Table_9c</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Table_22a</vt:lpstr>
      <vt:lpstr>Table_22b</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lpstr>Table_35</vt:lpstr>
      <vt:lpstr>Table_36</vt:lpstr>
      <vt:lpstr>Table_37</vt:lpstr>
      <vt:lpstr>Table_38</vt:lpstr>
      <vt:lpstr>Table_39</vt:lpstr>
      <vt:lpstr>Table_40</vt:lpstr>
      <vt:lpstr>Table_41</vt:lpstr>
      <vt:lpstr>Table_42</vt:lpstr>
      <vt:lpstr>Table_43</vt:lpstr>
      <vt:lpstr>Table_44</vt:lpstr>
      <vt:lpstr>Table_45</vt:lpstr>
      <vt:lpstr>Table_46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Scottish fish farm production survey 2025 supplementary tables</dc:title>
  <dc:creator>U203565</dc:creator>
  <cp:lastModifiedBy>Lorna Munro</cp:lastModifiedBy>
  <dcterms:created xsi:type="dcterms:W3CDTF">2026-09-11T09:18:33Z</dcterms:created>
  <dcterms:modified xsi:type="dcterms:W3CDTF">2026-09-14T10:59:56Z</dcterms:modified>
</cp:coreProperties>
</file>